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Cristina\Desktop\criss\licitaciones\conv 21\"/>
    </mc:Choice>
  </mc:AlternateContent>
  <bookViews>
    <workbookView xWindow="0" yWindow="0" windowWidth="20490" windowHeight="7155"/>
  </bookViews>
  <sheets>
    <sheet name="VERIFICACION JURIDICA" sheetId="36" r:id="rId1"/>
    <sheet name="VERIFICACION TECNICA" sheetId="34" state="hidden" r:id="rId2"/>
    <sheet name="VTE" sheetId="33" state="hidden" r:id="rId3"/>
    <sheet name="CALIFICACION PERSONAL" sheetId="35" state="hidden" r:id="rId4"/>
    <sheet name="CORREC. ARITM. FACA" sheetId="23" state="hidden" r:id="rId5"/>
    <sheet name="PROPUESTA ECONOMICA" sheetId="32" state="hidden" r:id="rId6"/>
  </sheets>
  <externalReferences>
    <externalReference r:id="rId7"/>
    <externalReference r:id="rId8"/>
    <externalReference r:id="rId9"/>
  </externalReferences>
  <definedNames>
    <definedName name="_Toc212325127" localSheetId="0">'VERIFICACION JURIDICA'!#REF!</definedName>
    <definedName name="_Toc212325127" localSheetId="1">'VERIFICACION TECNICA'!#REF!</definedName>
    <definedName name="_xlnm.Print_Area" localSheetId="3">'CALIFICACION PERSONAL'!$A$1:$N$32</definedName>
    <definedName name="_xlnm.Print_Area" localSheetId="0">'VERIFICACION JURIDICA'!$A$1:$BX$40</definedName>
    <definedName name="_xlnm.Print_Area" localSheetId="1">'VERIFICACION TECNICA'!$A$1:$L$43</definedName>
    <definedName name="ELECTRICA" localSheetId="0">'[1]3.PRESUP. ELECTRICO'!$A$4:$G$212</definedName>
    <definedName name="ELECTRICA">'[2]3.PRESUP. ELECTRICO'!$A$4:$G$212</definedName>
    <definedName name="Export" localSheetId="3" hidden="1">{"'Hoja1'!$A$1:$I$70"}</definedName>
    <definedName name="Export" localSheetId="0" hidden="1">{"'Hoja1'!$A$1:$I$70"}</definedName>
    <definedName name="Export" hidden="1">{"'Hoja1'!$A$1:$I$70"}</definedName>
    <definedName name="HTML_CodePage" hidden="1">1252</definedName>
    <definedName name="HTML_Control" localSheetId="3" hidden="1">{"'Hoja1'!$A$1:$I$70"}</definedName>
    <definedName name="HTML_Control" localSheetId="0"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 localSheetId="0">'[1]2.PRESUPUESTO OBRA CIVIL'!$A$4:$G$224</definedName>
    <definedName name="OBRA_CIVIL">'[2]2.PRESUPUESTO OBRA CIVIL'!$A$4:$G$224</definedName>
    <definedName name="PROGRAMA">'[3]Planes Validar'!$B$2:$B$7</definedName>
    <definedName name="SELECCION">[3]Soluciones!$B$7</definedName>
    <definedName name="_xlnm.Print_Titles" localSheetId="3">'CALIFICACION PERSONAL'!$A:$D,'CALIFICACION PERSONAL'!$1:$12</definedName>
    <definedName name="_xlnm.Print_Titles" localSheetId="0">'VERIFICACION JURIDICA'!$A:$B,'VERIFICACION JURIDICA'!$1:$7</definedName>
    <definedName name="_xlnm.Print_Titles" localSheetId="1">'VERIFICACION TECNICA'!$A:$B,'VERIFICACION TECNICA'!$1:$11</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H16" i="35" l="1"/>
  <c r="F16" i="35"/>
  <c r="D16" i="35"/>
  <c r="M10" i="35"/>
  <c r="K10" i="35"/>
  <c r="I10" i="35"/>
  <c r="G10" i="35"/>
  <c r="E10" i="35"/>
  <c r="N16" i="35"/>
  <c r="L16" i="35"/>
  <c r="J16" i="35"/>
  <c r="T40" i="23"/>
  <c r="T41" i="23"/>
  <c r="T42" i="23"/>
  <c r="T43" i="23"/>
  <c r="T44" i="23"/>
  <c r="T45" i="23"/>
  <c r="T46" i="23"/>
  <c r="T47" i="23"/>
  <c r="T48" i="23"/>
  <c r="T49" i="23"/>
  <c r="T50" i="23"/>
  <c r="T51" i="23"/>
  <c r="T52" i="23"/>
  <c r="T53" i="23"/>
  <c r="T54" i="23"/>
  <c r="T55" i="23"/>
  <c r="T56" i="23"/>
  <c r="T31" i="23"/>
  <c r="T32" i="23"/>
  <c r="T33" i="23"/>
  <c r="T34" i="23"/>
  <c r="T35" i="23"/>
  <c r="T36" i="23"/>
  <c r="T37" i="23"/>
  <c r="T38" i="23"/>
  <c r="T39" i="23"/>
  <c r="T9" i="23"/>
  <c r="T10" i="23"/>
  <c r="T11" i="23"/>
  <c r="T12" i="23"/>
  <c r="T13" i="23"/>
  <c r="T14" i="23"/>
  <c r="T15" i="23"/>
  <c r="T16" i="23"/>
  <c r="T17" i="23"/>
  <c r="T18" i="23"/>
  <c r="T19" i="23"/>
  <c r="T20" i="23"/>
  <c r="T21" i="23"/>
  <c r="T22" i="23"/>
  <c r="T23" i="23"/>
  <c r="T24" i="23"/>
  <c r="T25" i="23"/>
  <c r="T26" i="23"/>
  <c r="T27" i="23"/>
  <c r="T28" i="23"/>
  <c r="T29" i="23"/>
  <c r="T30" i="23"/>
  <c r="T57" i="23"/>
  <c r="T58" i="23"/>
  <c r="T59" i="23"/>
  <c r="T60" i="23"/>
  <c r="T61" i="23"/>
  <c r="T62" i="23"/>
  <c r="T63" i="23"/>
  <c r="T64" i="23"/>
  <c r="T65" i="23"/>
  <c r="T66" i="23"/>
  <c r="T67" i="23"/>
  <c r="T68" i="23"/>
  <c r="T69" i="23"/>
  <c r="T70" i="23"/>
  <c r="T72" i="23"/>
  <c r="S76" i="23"/>
  <c r="T76" i="23"/>
  <c r="T74" i="23"/>
  <c r="T77" i="23"/>
  <c r="T80" i="23"/>
  <c r="L25" i="34"/>
  <c r="Q40" i="23"/>
  <c r="Q41" i="23"/>
  <c r="Q42" i="23"/>
  <c r="Q43" i="23"/>
  <c r="Q44" i="23"/>
  <c r="Q45" i="23"/>
  <c r="Q46" i="23"/>
  <c r="Q47" i="23"/>
  <c r="Q48" i="23"/>
  <c r="Q49" i="23"/>
  <c r="Q50" i="23"/>
  <c r="Q51" i="23"/>
  <c r="Q52" i="23"/>
  <c r="Q53" i="23"/>
  <c r="Q54" i="23"/>
  <c r="Q55" i="23"/>
  <c r="Q56" i="23"/>
  <c r="Q31" i="23"/>
  <c r="Q32" i="23"/>
  <c r="Q33" i="23"/>
  <c r="Q34" i="23"/>
  <c r="Q35" i="23"/>
  <c r="Q36" i="23"/>
  <c r="Q37" i="23"/>
  <c r="Q38" i="23"/>
  <c r="Q39" i="23"/>
  <c r="Q9" i="23"/>
  <c r="Q10" i="23"/>
  <c r="Q11" i="23"/>
  <c r="Q12" i="23"/>
  <c r="Q13" i="23"/>
  <c r="Q14" i="23"/>
  <c r="Q15" i="23"/>
  <c r="Q16" i="23"/>
  <c r="Q17" i="23"/>
  <c r="Q18" i="23"/>
  <c r="Q19" i="23"/>
  <c r="Q20" i="23"/>
  <c r="Q21" i="23"/>
  <c r="Q22" i="23"/>
  <c r="Q23" i="23"/>
  <c r="Q24" i="23"/>
  <c r="Q25" i="23"/>
  <c r="Q26" i="23"/>
  <c r="Q27" i="23"/>
  <c r="Q28" i="23"/>
  <c r="Q29" i="23"/>
  <c r="Q30" i="23"/>
  <c r="Q57" i="23"/>
  <c r="Q58" i="23"/>
  <c r="Q59" i="23"/>
  <c r="Q60" i="23"/>
  <c r="Q61" i="23"/>
  <c r="Q62" i="23"/>
  <c r="Q63" i="23"/>
  <c r="Q64" i="23"/>
  <c r="Q65" i="23"/>
  <c r="Q66" i="23"/>
  <c r="Q67" i="23"/>
  <c r="Q68" i="23"/>
  <c r="Q69" i="23"/>
  <c r="Q70" i="23"/>
  <c r="Q72" i="23"/>
  <c r="P76" i="23"/>
  <c r="Q76" i="23"/>
  <c r="Q74" i="23"/>
  <c r="Q77" i="23"/>
  <c r="Q80" i="23"/>
  <c r="J25" i="34"/>
  <c r="N40" i="23"/>
  <c r="N41" i="23"/>
  <c r="N42" i="23"/>
  <c r="N43" i="23"/>
  <c r="N44" i="23"/>
  <c r="N45" i="23"/>
  <c r="N46" i="23"/>
  <c r="N47" i="23"/>
  <c r="N48" i="23"/>
  <c r="N49" i="23"/>
  <c r="N50" i="23"/>
  <c r="N51" i="23"/>
  <c r="N52" i="23"/>
  <c r="N53" i="23"/>
  <c r="N54" i="23"/>
  <c r="N55" i="23"/>
  <c r="N56" i="23"/>
  <c r="N31" i="23"/>
  <c r="N32" i="23"/>
  <c r="N33" i="23"/>
  <c r="N34" i="23"/>
  <c r="N35" i="23"/>
  <c r="N36" i="23"/>
  <c r="N37" i="23"/>
  <c r="N38" i="23"/>
  <c r="N39" i="23"/>
  <c r="N9" i="23"/>
  <c r="N10" i="23"/>
  <c r="N11" i="23"/>
  <c r="N12" i="23"/>
  <c r="N13" i="23"/>
  <c r="N14" i="23"/>
  <c r="N15" i="23"/>
  <c r="N16" i="23"/>
  <c r="N17" i="23"/>
  <c r="N18" i="23"/>
  <c r="N19" i="23"/>
  <c r="N20" i="23"/>
  <c r="N21" i="23"/>
  <c r="N22" i="23"/>
  <c r="N23" i="23"/>
  <c r="N24" i="23"/>
  <c r="N25" i="23"/>
  <c r="N26" i="23"/>
  <c r="N27" i="23"/>
  <c r="N28" i="23"/>
  <c r="N29" i="23"/>
  <c r="N30" i="23"/>
  <c r="N57" i="23"/>
  <c r="N58" i="23"/>
  <c r="N59" i="23"/>
  <c r="N60" i="23"/>
  <c r="N61" i="23"/>
  <c r="N62" i="23"/>
  <c r="N63" i="23"/>
  <c r="N64" i="23"/>
  <c r="N65" i="23"/>
  <c r="N66" i="23"/>
  <c r="N67" i="23"/>
  <c r="N68" i="23"/>
  <c r="N69" i="23"/>
  <c r="N70" i="23"/>
  <c r="N72" i="23"/>
  <c r="M76" i="23"/>
  <c r="N76" i="23"/>
  <c r="N74" i="23"/>
  <c r="N77" i="23"/>
  <c r="N80" i="23"/>
  <c r="H25" i="34"/>
  <c r="K40" i="23"/>
  <c r="K41" i="23"/>
  <c r="K42" i="23"/>
  <c r="K43" i="23"/>
  <c r="K44" i="23"/>
  <c r="K45" i="23"/>
  <c r="K46" i="23"/>
  <c r="K47" i="23"/>
  <c r="K48" i="23"/>
  <c r="K49" i="23"/>
  <c r="K50" i="23"/>
  <c r="K51" i="23"/>
  <c r="K52" i="23"/>
  <c r="K53" i="23"/>
  <c r="K54" i="23"/>
  <c r="K55" i="23"/>
  <c r="K56" i="23"/>
  <c r="K31" i="23"/>
  <c r="K32" i="23"/>
  <c r="K33" i="23"/>
  <c r="K34" i="23"/>
  <c r="K35" i="23"/>
  <c r="K36" i="23"/>
  <c r="K37" i="23"/>
  <c r="K38" i="23"/>
  <c r="K39" i="23"/>
  <c r="K9" i="23"/>
  <c r="K10" i="23"/>
  <c r="K11" i="23"/>
  <c r="K12" i="23"/>
  <c r="K13" i="23"/>
  <c r="K14" i="23"/>
  <c r="K15" i="23"/>
  <c r="K16" i="23"/>
  <c r="K17" i="23"/>
  <c r="K18" i="23"/>
  <c r="K19" i="23"/>
  <c r="K20" i="23"/>
  <c r="K21" i="23"/>
  <c r="K22" i="23"/>
  <c r="K23" i="23"/>
  <c r="K24" i="23"/>
  <c r="K25" i="23"/>
  <c r="K26" i="23"/>
  <c r="K27" i="23"/>
  <c r="K28" i="23"/>
  <c r="K29" i="23"/>
  <c r="K30" i="23"/>
  <c r="K57" i="23"/>
  <c r="K58" i="23"/>
  <c r="K59" i="23"/>
  <c r="K60" i="23"/>
  <c r="K61" i="23"/>
  <c r="K62" i="23"/>
  <c r="K63" i="23"/>
  <c r="K64" i="23"/>
  <c r="K65" i="23"/>
  <c r="K66" i="23"/>
  <c r="K67" i="23"/>
  <c r="K68" i="23"/>
  <c r="K69" i="23"/>
  <c r="K70" i="23"/>
  <c r="K72" i="23"/>
  <c r="J76" i="23"/>
  <c r="K76" i="23"/>
  <c r="K74" i="23"/>
  <c r="K77" i="23"/>
  <c r="K80" i="23"/>
  <c r="F25" i="34"/>
  <c r="W18" i="33"/>
  <c r="W28" i="33"/>
  <c r="W6" i="33"/>
  <c r="L14" i="34"/>
  <c r="O12" i="33"/>
  <c r="O18" i="33"/>
  <c r="O6" i="33"/>
  <c r="H14" i="34"/>
  <c r="S18" i="33"/>
  <c r="S28" i="33"/>
  <c r="S6" i="33"/>
  <c r="J14" i="34"/>
  <c r="G12" i="33"/>
  <c r="G18" i="33"/>
  <c r="G28" i="33"/>
  <c r="G6" i="33"/>
  <c r="D14" i="34"/>
  <c r="K18" i="33"/>
  <c r="K28" i="33"/>
  <c r="K6" i="33"/>
  <c r="F14" i="34"/>
  <c r="X28" i="33"/>
  <c r="X18" i="33"/>
  <c r="W8" i="33"/>
  <c r="T28" i="33"/>
  <c r="T18" i="33"/>
  <c r="S8" i="33"/>
  <c r="P28" i="33"/>
  <c r="P18" i="33"/>
  <c r="O8" i="33"/>
  <c r="L28" i="33"/>
  <c r="L18" i="33"/>
  <c r="K8" i="33"/>
  <c r="H40" i="23"/>
  <c r="H41" i="23"/>
  <c r="H42" i="23"/>
  <c r="H43" i="23"/>
  <c r="H44" i="23"/>
  <c r="H45" i="23"/>
  <c r="H46" i="23"/>
  <c r="H47" i="23"/>
  <c r="H48" i="23"/>
  <c r="H49" i="23"/>
  <c r="H50" i="23"/>
  <c r="H51" i="23"/>
  <c r="H52" i="23"/>
  <c r="H53" i="23"/>
  <c r="H54" i="23"/>
  <c r="H55" i="23"/>
  <c r="H56" i="23"/>
  <c r="H31" i="23"/>
  <c r="H32" i="23"/>
  <c r="H33" i="23"/>
  <c r="H34" i="23"/>
  <c r="H35" i="23"/>
  <c r="H36" i="23"/>
  <c r="H37" i="23"/>
  <c r="H38" i="23"/>
  <c r="H39" i="23"/>
  <c r="H9" i="23"/>
  <c r="H10" i="23"/>
  <c r="H11" i="23"/>
  <c r="H12" i="23"/>
  <c r="H13" i="23"/>
  <c r="H14" i="23"/>
  <c r="H15" i="23"/>
  <c r="H16" i="23"/>
  <c r="H17" i="23"/>
  <c r="H18" i="23"/>
  <c r="H19" i="23"/>
  <c r="H20" i="23"/>
  <c r="H21" i="23"/>
  <c r="H22" i="23"/>
  <c r="H23" i="23"/>
  <c r="H24" i="23"/>
  <c r="H25" i="23"/>
  <c r="H26" i="23"/>
  <c r="H27" i="23"/>
  <c r="H28" i="23"/>
  <c r="H29" i="23"/>
  <c r="H30" i="23"/>
  <c r="H57" i="23"/>
  <c r="H58" i="23"/>
  <c r="H59" i="23"/>
  <c r="H60" i="23"/>
  <c r="H61" i="23"/>
  <c r="H62" i="23"/>
  <c r="H63" i="23"/>
  <c r="H64" i="23"/>
  <c r="H65" i="23"/>
  <c r="H66" i="23"/>
  <c r="H67" i="23"/>
  <c r="H68" i="23"/>
  <c r="H69" i="23"/>
  <c r="H70" i="23"/>
  <c r="H72" i="23"/>
  <c r="G76" i="23"/>
  <c r="H76" i="23"/>
  <c r="H74" i="23"/>
  <c r="H77" i="23"/>
  <c r="H80" i="23"/>
  <c r="F41" i="23"/>
  <c r="F42" i="23"/>
  <c r="F43" i="23"/>
  <c r="F44" i="23"/>
  <c r="F45" i="23"/>
  <c r="F46" i="23"/>
  <c r="F47" i="23"/>
  <c r="F48" i="23"/>
  <c r="F49" i="23"/>
  <c r="F50" i="23"/>
  <c r="F51" i="23"/>
  <c r="F52" i="23"/>
  <c r="F53" i="23"/>
  <c r="F54" i="23"/>
  <c r="F55" i="23"/>
  <c r="F56" i="23"/>
  <c r="F32" i="23"/>
  <c r="F33" i="23"/>
  <c r="F34" i="23"/>
  <c r="F35" i="23"/>
  <c r="F36" i="23"/>
  <c r="F37" i="23"/>
  <c r="F38" i="23"/>
  <c r="F39" i="23"/>
  <c r="F9" i="23"/>
  <c r="F10" i="23"/>
  <c r="F11" i="23"/>
  <c r="F12" i="23"/>
  <c r="F13" i="23"/>
  <c r="F14" i="23"/>
  <c r="F15" i="23"/>
  <c r="F16" i="23"/>
  <c r="F17" i="23"/>
  <c r="F18" i="23"/>
  <c r="F19" i="23"/>
  <c r="F20" i="23"/>
  <c r="F21" i="23"/>
  <c r="F22" i="23"/>
  <c r="F23" i="23"/>
  <c r="F24" i="23"/>
  <c r="F25" i="23"/>
  <c r="F26" i="23"/>
  <c r="F27" i="23"/>
  <c r="F28" i="23"/>
  <c r="F29" i="23"/>
  <c r="F30" i="23"/>
  <c r="F58" i="23"/>
  <c r="F59" i="23"/>
  <c r="F60" i="23"/>
  <c r="F61" i="23"/>
  <c r="F62" i="23"/>
  <c r="F63" i="23"/>
  <c r="F64" i="23"/>
  <c r="F65" i="23"/>
  <c r="F66" i="23"/>
  <c r="F67" i="23"/>
  <c r="F68" i="23"/>
  <c r="F69" i="23"/>
  <c r="F70" i="23"/>
  <c r="F72" i="23"/>
  <c r="F73" i="23"/>
  <c r="F74" i="23"/>
  <c r="F75" i="23"/>
  <c r="F76" i="23"/>
  <c r="F77" i="23"/>
  <c r="F78" i="23"/>
  <c r="I80" i="23"/>
  <c r="U80" i="23"/>
  <c r="T81" i="23"/>
  <c r="U81" i="23"/>
  <c r="T83" i="23"/>
  <c r="T84" i="23"/>
  <c r="U84" i="23"/>
  <c r="S86" i="23"/>
  <c r="T75" i="23"/>
  <c r="T73" i="23"/>
  <c r="U69" i="23"/>
  <c r="U68" i="23"/>
  <c r="U67" i="23"/>
  <c r="U66" i="23"/>
  <c r="U65" i="23"/>
  <c r="U64" i="23"/>
  <c r="U63" i="23"/>
  <c r="U62" i="23"/>
  <c r="U61" i="23"/>
  <c r="U60" i="23"/>
  <c r="U59" i="23"/>
  <c r="U58" i="23"/>
  <c r="U55" i="23"/>
  <c r="U54" i="23"/>
  <c r="U53" i="23"/>
  <c r="U52" i="23"/>
  <c r="U51" i="23"/>
  <c r="U50" i="23"/>
  <c r="U49" i="23"/>
  <c r="U48" i="23"/>
  <c r="U47" i="23"/>
  <c r="U46" i="23"/>
  <c r="U45" i="23"/>
  <c r="U44" i="23"/>
  <c r="U43" i="23"/>
  <c r="U42" i="23"/>
  <c r="U41" i="23"/>
  <c r="U38" i="23"/>
  <c r="U37" i="23"/>
  <c r="U36" i="23"/>
  <c r="U35" i="23"/>
  <c r="U34" i="23"/>
  <c r="U33" i="23"/>
  <c r="U32" i="23"/>
  <c r="U29" i="23"/>
  <c r="U28" i="23"/>
  <c r="U27" i="23"/>
  <c r="U26" i="23"/>
  <c r="U25" i="23"/>
  <c r="U24" i="23"/>
  <c r="U23" i="23"/>
  <c r="U22" i="23"/>
  <c r="U21" i="23"/>
  <c r="U20" i="23"/>
  <c r="U19" i="23"/>
  <c r="U18" i="23"/>
  <c r="U17" i="23"/>
  <c r="U16" i="23"/>
  <c r="U15" i="23"/>
  <c r="U14" i="23"/>
  <c r="U13" i="23"/>
  <c r="U12" i="23"/>
  <c r="U11" i="23"/>
  <c r="U10" i="23"/>
  <c r="U9" i="23"/>
  <c r="R69" i="23"/>
  <c r="R80" i="23"/>
  <c r="Q81" i="23"/>
  <c r="R81" i="23"/>
  <c r="Q83" i="23"/>
  <c r="Q84" i="23"/>
  <c r="R84" i="23"/>
  <c r="P86" i="23"/>
  <c r="Q75" i="23"/>
  <c r="Q73" i="23"/>
  <c r="R68" i="23"/>
  <c r="R67" i="23"/>
  <c r="R66" i="23"/>
  <c r="R65" i="23"/>
  <c r="R64" i="23"/>
  <c r="R63" i="23"/>
  <c r="R62" i="23"/>
  <c r="R61" i="23"/>
  <c r="R60" i="23"/>
  <c r="R59" i="23"/>
  <c r="R58" i="23"/>
  <c r="R55" i="23"/>
  <c r="R54" i="23"/>
  <c r="R53" i="23"/>
  <c r="R52" i="23"/>
  <c r="R51" i="23"/>
  <c r="R50" i="23"/>
  <c r="R49" i="23"/>
  <c r="R48" i="23"/>
  <c r="R47" i="23"/>
  <c r="R46" i="23"/>
  <c r="R45" i="23"/>
  <c r="R44" i="23"/>
  <c r="R43" i="23"/>
  <c r="R42" i="23"/>
  <c r="R41" i="23"/>
  <c r="R38" i="23"/>
  <c r="R37" i="23"/>
  <c r="R36" i="23"/>
  <c r="R35" i="23"/>
  <c r="R34" i="23"/>
  <c r="R33" i="23"/>
  <c r="R32" i="23"/>
  <c r="R29" i="23"/>
  <c r="R28" i="23"/>
  <c r="R27" i="23"/>
  <c r="R26" i="23"/>
  <c r="R25" i="23"/>
  <c r="R24" i="23"/>
  <c r="R23" i="23"/>
  <c r="R22" i="23"/>
  <c r="R21" i="23"/>
  <c r="R20" i="23"/>
  <c r="R19" i="23"/>
  <c r="R18" i="23"/>
  <c r="R17" i="23"/>
  <c r="R16" i="23"/>
  <c r="R15" i="23"/>
  <c r="R14" i="23"/>
  <c r="R13" i="23"/>
  <c r="R12" i="23"/>
  <c r="R11" i="23"/>
  <c r="R10" i="23"/>
  <c r="R9" i="23"/>
  <c r="O80" i="23"/>
  <c r="N81" i="23"/>
  <c r="O81" i="23"/>
  <c r="N83" i="23"/>
  <c r="N84" i="23"/>
  <c r="O84" i="23"/>
  <c r="M86" i="23"/>
  <c r="N75" i="23"/>
  <c r="N73" i="23"/>
  <c r="O69" i="23"/>
  <c r="O68" i="23"/>
  <c r="O67" i="23"/>
  <c r="O66" i="23"/>
  <c r="O65" i="23"/>
  <c r="O64" i="23"/>
  <c r="O63" i="23"/>
  <c r="O62" i="23"/>
  <c r="O61" i="23"/>
  <c r="O60" i="23"/>
  <c r="O59" i="23"/>
  <c r="O58" i="23"/>
  <c r="O55" i="23"/>
  <c r="O54" i="23"/>
  <c r="O53" i="23"/>
  <c r="O52" i="23"/>
  <c r="O51" i="23"/>
  <c r="O50" i="23"/>
  <c r="O49" i="23"/>
  <c r="O48" i="23"/>
  <c r="O47" i="23"/>
  <c r="O46" i="23"/>
  <c r="O45" i="23"/>
  <c r="O44" i="23"/>
  <c r="O43" i="23"/>
  <c r="O42" i="23"/>
  <c r="O41" i="23"/>
  <c r="O38" i="23"/>
  <c r="O37" i="23"/>
  <c r="O36" i="23"/>
  <c r="O35" i="23"/>
  <c r="O34" i="23"/>
  <c r="O33" i="23"/>
  <c r="O32" i="23"/>
  <c r="O29" i="23"/>
  <c r="O28" i="23"/>
  <c r="O27" i="23"/>
  <c r="O26" i="23"/>
  <c r="O25" i="23"/>
  <c r="O24" i="23"/>
  <c r="O23" i="23"/>
  <c r="O22" i="23"/>
  <c r="O21" i="23"/>
  <c r="O20" i="23"/>
  <c r="O19" i="23"/>
  <c r="O18" i="23"/>
  <c r="O17" i="23"/>
  <c r="O16" i="23"/>
  <c r="O15" i="23"/>
  <c r="O14" i="23"/>
  <c r="O13" i="23"/>
  <c r="O12" i="23"/>
  <c r="O11" i="23"/>
  <c r="O10" i="23"/>
  <c r="O9" i="23"/>
  <c r="K81" i="23"/>
  <c r="L81" i="23"/>
  <c r="H81" i="23"/>
  <c r="I81" i="23"/>
  <c r="I9" i="23"/>
  <c r="H28" i="33"/>
  <c r="H18" i="33"/>
  <c r="G8" i="33"/>
  <c r="G86" i="23"/>
  <c r="H83" i="23"/>
  <c r="H84" i="23"/>
  <c r="I84" i="23"/>
  <c r="H75" i="23"/>
  <c r="H73" i="23"/>
  <c r="I69" i="23"/>
  <c r="I68" i="23"/>
  <c r="I67" i="23"/>
  <c r="I66" i="23"/>
  <c r="I65" i="23"/>
  <c r="I64" i="23"/>
  <c r="I63" i="23"/>
  <c r="I62" i="23"/>
  <c r="I61" i="23"/>
  <c r="I60" i="23"/>
  <c r="I59" i="23"/>
  <c r="I58" i="23"/>
  <c r="I55" i="23"/>
  <c r="I54" i="23"/>
  <c r="I53" i="23"/>
  <c r="I52" i="23"/>
  <c r="I51" i="23"/>
  <c r="I50" i="23"/>
  <c r="I49" i="23"/>
  <c r="I48" i="23"/>
  <c r="I47" i="23"/>
  <c r="I46" i="23"/>
  <c r="I45" i="23"/>
  <c r="I44" i="23"/>
  <c r="I43" i="23"/>
  <c r="I42" i="23"/>
  <c r="I41" i="23"/>
  <c r="I38" i="23"/>
  <c r="I37" i="23"/>
  <c r="I36" i="23"/>
  <c r="I35" i="23"/>
  <c r="I34" i="23"/>
  <c r="I33" i="23"/>
  <c r="I32" i="23"/>
  <c r="I29" i="23"/>
  <c r="I28" i="23"/>
  <c r="I27" i="23"/>
  <c r="I26" i="23"/>
  <c r="I25" i="23"/>
  <c r="I24" i="23"/>
  <c r="I23" i="23"/>
  <c r="I22" i="23"/>
  <c r="I21" i="23"/>
  <c r="I20" i="23"/>
  <c r="I19" i="23"/>
  <c r="I18" i="23"/>
  <c r="I17" i="23"/>
  <c r="I16" i="23"/>
  <c r="I15" i="23"/>
  <c r="I14" i="23"/>
  <c r="I13" i="23"/>
  <c r="I12" i="23"/>
  <c r="I11" i="23"/>
  <c r="I10" i="23"/>
  <c r="L80" i="23"/>
  <c r="K83" i="23"/>
  <c r="K84" i="23"/>
  <c r="L84" i="23"/>
  <c r="J86" i="23"/>
  <c r="K73" i="23"/>
  <c r="K75" i="23"/>
  <c r="L9" i="23"/>
  <c r="L10" i="23"/>
  <c r="L11" i="23"/>
  <c r="L12" i="23"/>
  <c r="L13" i="23"/>
  <c r="L14" i="23"/>
  <c r="L15" i="23"/>
  <c r="L16" i="23"/>
  <c r="L17" i="23"/>
  <c r="L18" i="23"/>
  <c r="L19" i="23"/>
  <c r="L20" i="23"/>
  <c r="L21" i="23"/>
  <c r="L22" i="23"/>
  <c r="L23" i="23"/>
  <c r="L24" i="23"/>
  <c r="L25" i="23"/>
  <c r="L26" i="23"/>
  <c r="L27" i="23"/>
  <c r="L28" i="23"/>
  <c r="L29" i="23"/>
  <c r="L32" i="23"/>
  <c r="L33" i="23"/>
  <c r="L34" i="23"/>
  <c r="L35" i="23"/>
  <c r="L36" i="23"/>
  <c r="L37" i="23"/>
  <c r="L38" i="23"/>
  <c r="L41" i="23"/>
  <c r="L42" i="23"/>
  <c r="L43" i="23"/>
  <c r="L44" i="23"/>
  <c r="L45" i="23"/>
  <c r="L46" i="23"/>
  <c r="L47" i="23"/>
  <c r="L48" i="23"/>
  <c r="L49" i="23"/>
  <c r="L50" i="23"/>
  <c r="L51" i="23"/>
  <c r="L52" i="23"/>
  <c r="L53" i="23"/>
  <c r="L54" i="23"/>
  <c r="L55" i="23"/>
  <c r="L58" i="23"/>
  <c r="L59" i="23"/>
  <c r="L60" i="23"/>
  <c r="L61" i="23"/>
  <c r="L62" i="23"/>
  <c r="L63" i="23"/>
  <c r="L64" i="23"/>
  <c r="L65" i="23"/>
  <c r="L66" i="23"/>
  <c r="L67" i="23"/>
  <c r="L68" i="23"/>
  <c r="L69" i="23"/>
  <c r="L28" i="32"/>
  <c r="I26" i="32"/>
  <c r="X28" i="23"/>
</calcChain>
</file>

<file path=xl/sharedStrings.xml><?xml version="1.0" encoding="utf-8"?>
<sst xmlns="http://schemas.openxmlformats.org/spreadsheetml/2006/main" count="1430" uniqueCount="292">
  <si>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</si>
  <si>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</si>
  <si>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</si>
  <si>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</si>
  <si>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</si>
  <si>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</si>
  <si>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</si>
  <si>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</si>
  <si>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</si>
  <si>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</si>
  <si>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</si>
  <si>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</si>
  <si>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</si>
  <si>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</si>
  <si>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</si>
  <si>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</si>
  <si>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</si>
  <si>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</si>
  <si>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</si>
  <si>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</si>
  <si>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</si>
  <si>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</si>
  <si>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</si>
  <si>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</si>
  <si>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</si>
  <si>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</si>
  <si>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</si>
  <si>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</si>
  <si>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</si>
  <si>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</si>
  <si>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</si>
  <si>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</si>
  <si>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</si>
  <si>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</si>
  <si>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</si>
  <si>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</si>
  <si>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</si>
  <si>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</si>
  <si>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</si>
  <si>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</si>
  <si>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</si>
  <si>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</si>
  <si>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</si>
  <si>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</si>
  <si>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</si>
  <si>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</si>
  <si>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</si>
  <si>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</si>
  <si>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</si>
  <si>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</si>
  <si>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</si>
  <si>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</si>
  <si>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</si>
  <si>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</si>
  <si>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</si>
  <si>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</si>
  <si>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</si>
  <si>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</si>
  <si>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</si>
  <si>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</si>
  <si>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</si>
  <si>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</si>
  <si>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</si>
  <si>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</si>
  <si>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OFICINA DE PLANEACION Y DESARROLLO INSTITUCIONAL</t>
  </si>
  <si>
    <t>VR.UNITARIO</t>
  </si>
  <si>
    <t>VR.TOTAL</t>
  </si>
  <si>
    <t>PRESUPUESTO OFICIAL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</si>
  <si>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</si>
  <si>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</si>
  <si>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</si>
  <si>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</si>
  <si>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</si>
  <si>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</si>
  <si>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</si>
  <si>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</si>
  <si>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</si>
  <si>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</si>
  <si>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</si>
  <si>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</si>
  <si>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</si>
  <si>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</si>
  <si>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</si>
  <si>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</si>
  <si>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</si>
  <si>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</si>
  <si>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TOTAL PRESUPUESTO OFICIAL</t>
  </si>
  <si>
    <t>4.10</t>
  </si>
  <si>
    <t>UNIVERSIDAD DEL CAUCA</t>
  </si>
  <si>
    <t>TOTAL PROPUESTA ECONOMICA</t>
  </si>
  <si>
    <t>Firma Proponente</t>
  </si>
  <si>
    <t>ANEXO B. PROPUESTA TECNO-ECONOMICA</t>
  </si>
  <si>
    <t xml:space="preserve"> VrUnit. Ofertado</t>
  </si>
  <si>
    <t>≤ VrUnit. Oficial</t>
  </si>
  <si>
    <t>VALOR PROPUESTA PRESENTADA</t>
  </si>
  <si>
    <t>DIFERENCIA</t>
  </si>
  <si>
    <t>PORCENTAJE DE CORRECCION &lt;= 0.05%</t>
  </si>
  <si>
    <t>VrUnit. Ofertado ≤ VrUnit. Oficial</t>
  </si>
  <si>
    <t>CUMPLE (SI/NO)</t>
  </si>
  <si>
    <t>Alcalá Arquitectura y Comunicaciones S.A.S.</t>
  </si>
  <si>
    <t>Alcalá Arquitectura y Comunicaciones S.A.S.
Rep. Legal Nohora Esperanza Pico Berdugo</t>
  </si>
  <si>
    <t>OK</t>
  </si>
  <si>
    <t>VALOR PROPUESTA CORREGIDA &lt;= PRESUPUESTO OFICIAL</t>
  </si>
  <si>
    <t>VALOR PROPUESTA CORREGIDA &gt;= 95% PRESUPUESTO OFICIAL</t>
  </si>
  <si>
    <t>Powerline Wireless Comunications S.A.S.
Rep. Legal Monica Toro Perea</t>
  </si>
  <si>
    <t>CJ</t>
  </si>
  <si>
    <t>PROPONENTE</t>
  </si>
  <si>
    <t>OFICIAL</t>
  </si>
  <si>
    <t>VALOR TOTAL EJECUTADO (VTE)</t>
  </si>
  <si>
    <t>VTE1</t>
  </si>
  <si>
    <t>EXPERIENCIA ESPECIFICA</t>
  </si>
  <si>
    <t>VTE</t>
  </si>
  <si>
    <t>CONTRATO 1</t>
  </si>
  <si>
    <t>VALOR</t>
  </si>
  <si>
    <t>RUP</t>
  </si>
  <si>
    <t>AÑO DE TERMINACION</t>
  </si>
  <si>
    <t>% PARTICIPACION</t>
  </si>
  <si>
    <t>CONTRATO 2</t>
  </si>
  <si>
    <t>LICITACION No. 020-2017</t>
  </si>
  <si>
    <t>VALOR TOTAL EJECUTADO</t>
  </si>
  <si>
    <t>Powerline Wireless Comunications S.A.S.</t>
  </si>
  <si>
    <t>UNIVERSIDAD DEL CAUCA - VICERRECTORÍA ADMINISTRATIVA</t>
  </si>
  <si>
    <t xml:space="preserve">COMITÉ TÉCNICO ASESOR </t>
  </si>
  <si>
    <t xml:space="preserve">VERIFICACIÓN REQUISITOS TECNICOS HABILITANTES - PROPONENTES </t>
  </si>
  <si>
    <t>PROPONENTES</t>
  </si>
  <si>
    <t>REQUERIMIENTOS</t>
  </si>
  <si>
    <t>CUMPLE</t>
  </si>
  <si>
    <t>VALOR/ OBSERVACION</t>
  </si>
  <si>
    <t>EXPERIENCIA REQUERIDA P/ PROYECTO</t>
  </si>
  <si>
    <t>EXPERIENCIA ESPECÍFICA</t>
  </si>
  <si>
    <t>NO</t>
  </si>
  <si>
    <t>SI</t>
  </si>
  <si>
    <t>N/A</t>
  </si>
  <si>
    <t>OBSERVACIÓN EXPERIENCIA ESPECIFICA</t>
  </si>
  <si>
    <t>PERSONAL MÍNIMO REQUERIDO</t>
  </si>
  <si>
    <t>CONCEPTO</t>
  </si>
  <si>
    <t>NO HABIL</t>
  </si>
  <si>
    <t>HABIL</t>
  </si>
  <si>
    <t>ORIGINAL FIRMADO</t>
  </si>
  <si>
    <t>FRANCY LORENA OVIEDO</t>
  </si>
  <si>
    <t>CARLOS JULIO ZUÑIGA SANCHEZ</t>
  </si>
  <si>
    <t>Profesional Universitario</t>
  </si>
  <si>
    <t>Profesional Especializado - Contratista</t>
  </si>
  <si>
    <t>CIELO PEREZ SOLANO</t>
  </si>
  <si>
    <t>Presidenta Junta de Licitaciones y Contratos</t>
  </si>
  <si>
    <t>Vicerrectora Administrativa</t>
  </si>
  <si>
    <t>Diego Darío Castro Zúñiga</t>
  </si>
  <si>
    <t>Ingelecom S.A.S.</t>
  </si>
  <si>
    <t>Enitel S.A.S.</t>
  </si>
  <si>
    <t>Ingelecom S.A.S.
Rep. Legal Jorge Hernan Londoño</t>
  </si>
  <si>
    <t>Enitel S.A.S.
Rep. Legal Viviana Cicibel Martínez</t>
  </si>
  <si>
    <t>Máximo DOS (2) contratos donde el Valor Total Ejecutado (VTE) sea mayor o igual al Presupuesto Oficial PO = $89,477,799</t>
  </si>
  <si>
    <t>Con los contratos aportados para acreditar la experiencia específica se debe demostrar la ejecución de actividades en redes eléctricas y fibra óptica.</t>
  </si>
  <si>
    <t xml:space="preserve">Cada contrato que el proponente aporte como experiencia específica debe estar registrado en el RUP y entre todos se debe cumplir con el registro de los códigos UNSPSC exigidos en el numeral 2.1 literal (e) del presente pliego de condiciones. </t>
  </si>
  <si>
    <t>En particular el oferente con los contratos aportados debe demostrar que ha instalado al menos cien (100) metros de fibra óptica.</t>
  </si>
  <si>
    <t>Cumplimineto del (30%) por ciento de la experiencia solicitada relacionada con el criterio VALOR TOTAL EJECUTADO VTE ($26,843,340) y verificación de participación de este aportante de mín 25%</t>
  </si>
  <si>
    <t>Cumplimiento de experiencia minima de los integrantes del proponente plural del 20% relacionada con el criterio de VALOR TOTAL EJECUTADO (VTE) = $17,895,560</t>
  </si>
  <si>
    <r>
      <rPr>
        <b/>
        <sz val="10"/>
        <rFont val="Arial Narrow"/>
        <family val="2"/>
      </rPr>
      <t>Director de obra</t>
    </r>
    <r>
      <rPr>
        <sz val="10"/>
        <rFont val="Arial Narrow"/>
        <family val="2"/>
      </rPr>
      <t>: Un (1) ingeniero eléctrico o electricista o electrónico, con al menos tres (03) años de experiencia general, contados a partir de la expedición de la matricula profesional, y experiencia específica certificada en obras eléctricas, con 30% de disponibilidad de tiempo</t>
    </r>
  </si>
  <si>
    <r>
      <rPr>
        <b/>
        <sz val="10"/>
        <rFont val="Arial Narrow"/>
        <family val="2"/>
      </rPr>
      <t>Residente de Obra</t>
    </r>
    <r>
      <rPr>
        <sz val="10"/>
        <rFont val="Arial Narrow"/>
        <family val="2"/>
      </rPr>
      <t>: (1) ingeniero eléctrico o electricista o electrónico con al menos dos (2) años de experiencia general, contados a partir de la expedición de la matricula profesional, y experiencia específica certificada en obras eléctricas, con 100% de disponibilidad de tiempo.</t>
    </r>
  </si>
  <si>
    <t xml:space="preserve">Habil.
Presenta Ingeniero Electronico con tarjeta profesional vigente expedida el 13-sept-2013.
Presenta una (1) certificacion expedida por Contratista de obra donde el director de obra laboró en dos (2) contratos diferentes </t>
  </si>
  <si>
    <t>NO APORTA ACTA DE LIQUIDACION Y/O ACTA DE RECIBO FINAL</t>
  </si>
  <si>
    <t>EL ACTA DE LIQUIDACION APORTADA NO ESTA SUSCRITA POR LA ENTIDAD CONTRATANTE</t>
  </si>
  <si>
    <t>EL CONTRATO No.2 VALIDO COMO EXPERIENCIA ESPECIFICA NO ESTA REGISTRADO EN EL CODIGO UNSPSC 721516</t>
  </si>
  <si>
    <t>EN EL CONTRATO No.2 CERTIFICA 168 ML</t>
  </si>
  <si>
    <t>CUMPLE
CONTRATO No.1: NO APORTA ACTA DE LIQUIDACION Y/O ACTA DE RECIBO FINAL COMO SE SOLICITA EN EL NUEMERAL 2.1 LITERAL g. DEL PLIEGO DE CONDICIONES.
NO SE TIENE ENCUENTA PARA EL CALCULO DEL VTE.</t>
  </si>
  <si>
    <t xml:space="preserve">Habil.
Presenta Ingeniero Electronico con tarjeta profesional vigente expedida el 12-ene-2011.
Presenta una (1) certificación expedida por entidad privada y adjunta el acta de liquidacion correspondiente al contrato de obra.
</t>
  </si>
  <si>
    <t>Habil.
Presenta Ingeniero Electricista con tarjeta profesional vigente expedida el 05-jul-1985.
Presenta una (1) certificación expedida por entidad privada.</t>
  </si>
  <si>
    <t>EN EL CONTRATO No.2 CERTIFICA 2000 ML</t>
  </si>
  <si>
    <t>NO CUMPLE
CONTRATO No.1: EL ACTA DE LIQUIDACION APORTADA NO ESTA SUSCRITA POR LA ENTIDAD CONTRATANTE.
NO SE TIENE ENCUENTA PARA EL CALCULO DEL VTE.</t>
  </si>
  <si>
    <t>EN EL CONTRATO No.1 CERTIFICA 6332 ML</t>
  </si>
  <si>
    <t>ESTE CONTRATO NO SE ENCUENTRA EN FIRME</t>
  </si>
  <si>
    <t xml:space="preserve">No Habil.
Presenta Ingeniero Electrista con tarjeta profesional vigente expedida el 07-dic-1999.
Presenta una (1) certificacion expedida por Contratista de obra como director de obra, pero con inconsistencias en la fecha final del contrato. </t>
  </si>
  <si>
    <t>No Habil.
Presenta Ingeniera Electrista con tarjeta profesional vigente expedida el 19-ene-2011.
Presenta una (1) certificacion expedida por Contratista de obra como residente de obra, pero con inconsistencias en la fecha final del contrato.
Presenta Acta Final de obra del contrato correspondiente a la certificación.</t>
  </si>
  <si>
    <t>EN EL CONTRATO APORTADO CERTIFICA 180 ML</t>
  </si>
  <si>
    <t>Habil.
Presenta Ingeniero Electrista con tarjeta profesional vigente expedida el 06-may-1986.
Presenta una (1) certificacion expedida por entidad privada y dos (2) certificaciones expedidadas por Contratista para el director de obra.</t>
  </si>
  <si>
    <t xml:space="preserve">Habil.
Presenta Ingeniero Electronico con trajeta profesional vigente expedida el 09-oct-2009.
Presenta una (1) certificacion expedida por Contratista de obra donde el residente de obra laboró en tres (3) contratos diferentes.
Presenta tres (3) certificaciones de los contratos de obra, dos (2) de ellas expedidas de entidad contratante y una (1) por entidad particular.
No presenta actas de liquidacion de los contratos de obra correspondientes a las certificaciones aportadas como lo exige el pliego en su numeral 5.15.1 
</t>
  </si>
  <si>
    <t xml:space="preserve">Habil.
Presenta Ingeniero Electrista con tarjeta profesional vigente expedida el 16-ene-2009.
Presenta tres (3) certificaciones expedida por Contratista de obra como residente de obra y por entidad privada
No presenta Acta de liquidación de obra de las tres (3) certificaciones aportadas como lo exige el pliego en su numeral 5.15.1 </t>
  </si>
  <si>
    <t>CUMPLE
CONTRATO No. 2: EL CONTRATO NO SE ENCUENTRA EN FIRME EN EL RUP.
NO SE TIENE ENCUENTA PARA EL CALCULO DEL VTE.</t>
  </si>
  <si>
    <t>EL CONTRATO No.2 VALIDO COMO EXPERIENCIA ESPECIFICA NO ESTA REGISTRADO EN EL CODIGO UNSPSC 721515</t>
  </si>
  <si>
    <t>EN EL CONTRATO No.2 CERTIFICA 70 ML</t>
  </si>
  <si>
    <t>NO CUMPLE
CONTRATO No.1: NO APORTA ACTA DE LIQUIDACION Y/O ACTA DE RECIBO FINAL COMO SE SOLICITA EN EL NUMERAL 2.1 LITERAL g. DEL PLIEGO DE CONDICIONES.
NO ES POSIBLE DETERMINAR EL VALOR TOTAL EJECUTADO Y CANTIDADES DE OBRA.
NO SE TIENE ENCUENTA PARA EL CALCULO DEL VTE.</t>
  </si>
  <si>
    <t>No Habil.
NO presenta personal profesional como director de obra como lo solicita numeral 2.1 literal f de los pliegos de condiciones</t>
  </si>
  <si>
    <t>Habil
Presenta Ingeniera Electrista con tarjeta profesional vigente expedida el 22-feb-1995.
Presenta una (1) certificacion expedida por entidad privada como contratista de cuatro (4) contratos diferentes.
NO Presenta Acta Final de obra del contrato correspondiente a la certificación.</t>
  </si>
  <si>
    <t>2.1 - f)</t>
  </si>
  <si>
    <t>2.1 - g)</t>
  </si>
  <si>
    <t>PROPUESTA ECONOMICA</t>
  </si>
  <si>
    <t>Corrección Aritmetica</t>
  </si>
  <si>
    <t>VALOR PROPUESTA CORREGIDA MENOR AL 95% DEL PRESUPUESTO OFICIAL</t>
  </si>
  <si>
    <t>LICITACIÓN PÚBLICA N° 020-2017</t>
  </si>
  <si>
    <t>OBJETO: 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</si>
  <si>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UNIVERSIDAD DEL CAUCA - VICERRECTORIA ADMINISTRATIVA</t>
  </si>
  <si>
    <t xml:space="preserve">COMITÉ TECNICO ASESOR </t>
  </si>
  <si>
    <t>CALIFICACIÓN  FACTOR CALIDAD</t>
  </si>
  <si>
    <t>ÍTEM</t>
  </si>
  <si>
    <t>PERSONAL MINIMO DEL PROCESO</t>
  </si>
  <si>
    <t>FACTOR CALIDAD</t>
  </si>
  <si>
    <t>PUNTAJE POR PERSONAL OFRECIDO PARA LA OBRA</t>
  </si>
  <si>
    <t>Una certificación</t>
  </si>
  <si>
    <t>RESIDENTE DE OBRA</t>
  </si>
  <si>
    <t>TOTAL</t>
  </si>
  <si>
    <t>MAX</t>
  </si>
  <si>
    <t>3.3.1</t>
  </si>
  <si>
    <t>Ninguna certificación</t>
  </si>
  <si>
    <t>JAIME MARTINEZ</t>
  </si>
  <si>
    <t xml:space="preserve">VERIFICACIÓN REQUISITOS JURIDICOS HABILITANTES - PROPONENTES </t>
  </si>
  <si>
    <t>OBSERVACION</t>
  </si>
  <si>
    <t>REQUISITOS DE CAPACIDAD JURIDICA</t>
  </si>
  <si>
    <t>CARTA DE PRESENTACIÓN</t>
  </si>
  <si>
    <t>CERTIFICADO DE EXISTENCIA Y REPRESENTACIÓN LEGAL, CON FECHA DE EXPEDICIÓN NO MAYOR A 1 MES  - CÉDULA DE CIUDADANÍA PER. NATURAL, COPIA TARJETA PROFESIONAL Y VIGENCIA</t>
  </si>
  <si>
    <t>AUTORIZACIÓN PARA PRESENTAR LA OFERTA</t>
  </si>
  <si>
    <t>MATRIZ DE RIESGOS</t>
  </si>
  <si>
    <t>GARANTÍA DE SERIEDAD DE LA PROPUESTA</t>
  </si>
  <si>
    <t>CERTIFICACIÓN DEL PAGO DE PARAFISCALES Y APORTES AL SISTEMA DE SEGURIDAD SOCIAL.</t>
  </si>
  <si>
    <t>COMPROMISO DE TRANSPARENCIA ANEXO J</t>
  </si>
  <si>
    <t>FOTOCOPIA DE LA CÉDULA DE CIUDADANÍA</t>
  </si>
  <si>
    <t xml:space="preserve">NIT. O REGISTRO ÚNICO TRIBUTARIO DEL OFERENTE </t>
  </si>
  <si>
    <t>PAZ Y SALVO UNIVERSITARIO</t>
  </si>
  <si>
    <t>Coordinadora Grupo de Apoyo Jurídica</t>
  </si>
  <si>
    <t>CARLOS PALTA</t>
  </si>
  <si>
    <t>MARIA JOSE GONZALEZ CASAS</t>
  </si>
  <si>
    <t>FRANCISCO CASTRO</t>
  </si>
  <si>
    <t>VICTOR GABRIEL PARRA JURADO</t>
  </si>
  <si>
    <t>LUIS FERNANDO POLANCO FLOREZ</t>
  </si>
  <si>
    <t>TARJETA PROFESIONAL</t>
  </si>
  <si>
    <t>VIGENCIA TARJETA PROFESIONAL</t>
  </si>
  <si>
    <t>PERSONAL MINIMO - DIRECTOR DE OBRA</t>
  </si>
  <si>
    <t>PERSONAL MINIMO - RESIDENTE DE OBRA</t>
  </si>
  <si>
    <t>PERSONAL MINIMO - MAESTRO DE OBRA</t>
  </si>
  <si>
    <t>CARTA DE ACEPTACIÓN DEL PRESUPUESTO OFICIAL</t>
  </si>
  <si>
    <t>2.1 a)</t>
  </si>
  <si>
    <t>2.1 b)</t>
  </si>
  <si>
    <t>2.1 c)</t>
  </si>
  <si>
    <t>2.1 d)</t>
  </si>
  <si>
    <t>2.1 e)</t>
  </si>
  <si>
    <t>2.1 f)</t>
  </si>
  <si>
    <t>2.1 g)</t>
  </si>
  <si>
    <t>2.1 h)</t>
  </si>
  <si>
    <t>2.1 i)</t>
  </si>
  <si>
    <t>2.1 j)</t>
  </si>
  <si>
    <t>2.1 k)</t>
  </si>
  <si>
    <t>LICITACIÓN PÚBLICA N° 021-2017</t>
  </si>
  <si>
    <t>OBJETO: OBRA CIVIL PARA LA CONSTRUCCIÓN DE LA PLANTA PILOTO PROCESADORA DE SUBPRODUCTOS EN EL
MUNICIPIO DE SILVIA CAUCA, CONFORME A LAS ESPECIFICACIONES TÉCNICAS DESCRITAS EN EL
PRESUPUESTO DE OBRA.</t>
  </si>
  <si>
    <t>2.1 l)</t>
  </si>
  <si>
    <t>MAURICIO CASTILLO</t>
  </si>
  <si>
    <t>PEDRO ANTONIO CAICEDO</t>
  </si>
  <si>
    <t>EDGAR FELIPE BONILLA</t>
  </si>
  <si>
    <t>JAIRO EDUARDO MUÑOZ LEDEZMA</t>
  </si>
  <si>
    <t>EDGAR FELIPE ACOSTA</t>
  </si>
  <si>
    <t>FELIPE ILLERA PACHECO</t>
  </si>
  <si>
    <t>CARLOS VALENCIA CARVAJAL</t>
  </si>
  <si>
    <t>AYRSON MOLINA NARVAEZ</t>
  </si>
  <si>
    <t>JUAN CARLOS MARTINEZ TEJADA</t>
  </si>
  <si>
    <t>DIEGO FERNANDO RUIZ MUÑOZ</t>
  </si>
  <si>
    <t>LUCRECIA MONTILLA ECHAVARRIA</t>
  </si>
  <si>
    <t>JUAN CARLOS MARTINEZ ERAZO</t>
  </si>
  <si>
    <t>TIRSON MARINO COSME</t>
  </si>
  <si>
    <t>MANUEL JULIAN OREJUELA</t>
  </si>
  <si>
    <t>CONSORCIO NISA CAUCA</t>
  </si>
  <si>
    <t>CESAR AUGUSTO SARMIENTO SALAZAR</t>
  </si>
  <si>
    <t>CONSORCIO OBRAS UNICAUCA</t>
  </si>
  <si>
    <t>JOSE ALFONSO GRIMALDO</t>
  </si>
  <si>
    <t>CLAUDIA ALEJANDRA ADRADA</t>
  </si>
  <si>
    <t>HECTOR URIEL CASAS ZUÑIGA</t>
  </si>
  <si>
    <t>JESUS HERNAN ZAMBRANO</t>
  </si>
  <si>
    <t>IVAN DARIO MUÑOZ DELGADO</t>
  </si>
  <si>
    <t>HAROLD ALBERTO MUÑOZ MUÑOZ</t>
  </si>
  <si>
    <t>WILMER CHILITO</t>
  </si>
  <si>
    <t>CONSORCIO LUZ</t>
  </si>
  <si>
    <t>MANUEL JURADO HERRERA</t>
  </si>
  <si>
    <t>ENUAR CAUSAYA MORALES</t>
  </si>
  <si>
    <t>YAMIL FABIAN HANDAM</t>
  </si>
  <si>
    <t>si</t>
  </si>
  <si>
    <t>CERTIFICADO DE INSCRIPCIÓN EN EL REGISTRO ÚNICO DE PROPONENTES, CON FECHA DE EXPEDICIÓN NO MAYOR A 1 MES.  CONSTRUCTOR</t>
  </si>
  <si>
    <t>Modifica la carta de presentacion de la oferta</t>
  </si>
  <si>
    <t>No firma la carta de aceptacion del presupuesto</t>
  </si>
  <si>
    <t>No firma la certificacion</t>
  </si>
  <si>
    <t>Tarjeta profesional ilegible</t>
  </si>
  <si>
    <t>La certificacion no cumple con lo exigido en el pliego</t>
  </si>
  <si>
    <t>No aporta matriz de riesgo</t>
  </si>
  <si>
    <t>EDWIN CARDENAS SCHENEEMAN</t>
  </si>
  <si>
    <t>CONSORCIO UNICAUCA SILVIA</t>
  </si>
  <si>
    <t>No aporta paz y salvo</t>
  </si>
  <si>
    <t>Aporta recibo de pago</t>
  </si>
  <si>
    <t>R.U.T. no legible</t>
  </si>
  <si>
    <t xml:space="preserve">ASESORIA, CONSULTORIA &amp; GESTION COLOMBIA S.A.S:
RUTH MARIA ALBAN
</t>
  </si>
  <si>
    <t xml:space="preserve">MAESTRO
FECHA EXP. 02-10-2015/ la experiencia general mínima cinco (5) años
</t>
  </si>
  <si>
    <t>No establece disponbilidad de tiempo del director de obra.</t>
  </si>
  <si>
    <t>En el RUP,  clasificación de bienes y servicios, no esta registrado en el codigo 721215.</t>
  </si>
  <si>
    <t>R.U.T. con fecha de expedición  anterior al 2013.</t>
  </si>
  <si>
    <t>No aporta paz y salvos</t>
  </si>
  <si>
    <t>Aporta R.U.P. de una persona diferente al oferente</t>
  </si>
  <si>
    <t>ELEAZAR GIRALDO</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</si>
</sst>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 _€_-;\-* #,##0.00\ _€_-;_-* &quot;-&quot;??\ _€_-;_-@_-"/>
    <numFmt numFmtId="164" formatCode="_-&quot;$&quot;* #,##0_-;\-&quot;$&quot;* #,##0_-;_-&quot;$&quot;* &quot;-&quot;_-;_-@_-"/>
    <numFmt numFmtId="165" formatCode="_-&quot;$&quot;* #,##0.00_-;\-&quot;$&quot;* #,##0.00_-;_-&quot;$&quot;* &quot;-&quot;??_-;_-@_-"/>
    <numFmt numFmtId="166" formatCode="&quot;$&quot;\ #,##0_);[Red]\(&quot;$&quot;\ #,##0\)"/>
    <numFmt numFmtId="167" formatCode="_ * #,##0_ ;_ * \-#,##0_ ;_ * &quot;-&quot;??_ ;_ @_ "/>
    <numFmt numFmtId="168" formatCode="_ &quot;$&quot;\ * #,##0_ ;_ &quot;$&quot;\ * \-#,##0_ ;_ &quot;$&quot;\ * &quot;-&quot;_ ;_ @_ "/>
    <numFmt numFmtId="169" formatCode="&quot;$&quot;\ #,##0"/>
    <numFmt numFmtId="170" formatCode="_ &quot;$&quot;\ * #,##0.00_ ;_ &quot;$&quot;\ * \-#,##0.00_ ;_ &quot;$&quot;\ * &quot;-&quot;??_ ;_ @_ "/>
    <numFmt numFmtId="171" formatCode="&quot;$&quot;\ #,##0.00"/>
    <numFmt numFmtId="172" formatCode="0.0000%"/>
    <numFmt numFmtId="173" formatCode="_ * #,##0.00_ ;_ * \-#,##0.00_ ;_ * &quot;-&quot;??_ ;_ @_ "/>
  </numFmts>
  <fonts count="30"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b/>
      <sz val="11"/>
      <color rgb="FFFFC000"/>
      <name val="Calibri"/>
      <family val="2"/>
      <scheme val="minor"/>
    </font>
    <font>
      <b/>
      <sz val="11"/>
      <name val="Calibri"/>
      <family val="2"/>
      <scheme val="minor"/>
    </font>
    <font>
      <sz val="10"/>
      <color rgb="FFFF0000"/>
      <name val="Arial"/>
      <family val="2"/>
    </font>
    <font>
      <sz val="12"/>
      <name val="Arial Narrow"/>
      <family val="2"/>
    </font>
    <font>
      <sz val="10"/>
      <name val="Arial Narrow"/>
      <family val="2"/>
    </font>
    <font>
      <b/>
      <sz val="12"/>
      <name val="Arial Black"/>
      <family val="2"/>
    </font>
    <font>
      <b/>
      <sz val="12"/>
      <name val="Arial Narrow"/>
      <family val="2"/>
    </font>
    <font>
      <b/>
      <sz val="11"/>
      <name val="Arial Black"/>
      <family val="2"/>
    </font>
    <font>
      <b/>
      <sz val="10"/>
      <name val="Arial Narrow"/>
      <family val="2"/>
    </font>
    <font>
      <b/>
      <sz val="10"/>
      <color rgb="FFFF0000"/>
      <name val="Arial Narrow"/>
      <family val="2"/>
    </font>
    <font>
      <b/>
      <sz val="11"/>
      <name val="Arial Narrow"/>
      <family val="2"/>
    </font>
    <font>
      <sz val="11"/>
      <name val="Arial Narrow"/>
      <family val="2"/>
    </font>
    <font>
      <sz val="10"/>
      <color rgb="FFFF0000"/>
      <name val="Calibri"/>
      <family val="2"/>
      <scheme val="minor"/>
    </font>
    <font>
      <b/>
      <sz val="12"/>
      <color rgb="FF002060"/>
      <name val="Arial Narrow"/>
      <family val="2"/>
    </font>
  </fonts>
  <fills count="10">
    <fill>
      <patternFill patternType="none"/>
    </fill>
    <fill>
      <patternFill patternType="gray125"/>
    </fill>
    <fill>
      <patternFill patternType="solid">
        <fgColor rgb="FFFFFF00"/>
        <bgColor indexed="64"/>
      </patternFill>
    </fill>
    <fill>
      <patternFill patternType="solid">
        <fgColor rgb="FF00206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s>
  <borders count="3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114">
    <xf numFmtId="0" fontId="0" fillId="0" borderId="0"/>
    <xf numFmtId="43" fontId="1"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8"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0"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3" fontId="2" fillId="0" borderId="0" applyFont="0" applyFill="0" applyBorder="0" applyAlignment="0" applyProtection="0"/>
  </cellStyleXfs>
  <cellXfs count="258">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164"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4"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6"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69" fontId="8" fillId="0" borderId="1" xfId="0" applyNumberFormat="1" applyFont="1" applyFill="1" applyBorder="1" applyAlignment="1">
      <alignment vertical="center"/>
    </xf>
    <xf numFmtId="169"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69"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69"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69"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69"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69"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69"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69"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69"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6"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1" xfId="0" applyFont="1" applyFill="1" applyBorder="1" applyAlignment="1">
      <alignment horizontal="center" vertical="center"/>
    </xf>
    <xf numFmtId="0" fontId="5" fillId="0" borderId="13" xfId="110" applyNumberFormat="1" applyFont="1" applyBorder="1" applyAlignment="1">
      <alignment horizontal="center" vertical="center"/>
    </xf>
    <xf numFmtId="0" fontId="8" fillId="0" borderId="14" xfId="0" applyFont="1" applyFill="1" applyBorder="1" applyAlignment="1">
      <alignment horizontal="center" vertical="center"/>
    </xf>
    <xf numFmtId="0" fontId="7" fillId="0" borderId="14" xfId="0" applyFont="1" applyFill="1" applyBorder="1" applyAlignment="1">
      <alignment vertical="center"/>
    </xf>
    <xf numFmtId="9" fontId="8" fillId="0" borderId="1" xfId="97" applyFont="1" applyFill="1" applyBorder="1" applyAlignment="1">
      <alignment vertical="center"/>
    </xf>
    <xf numFmtId="9" fontId="8" fillId="0" borderId="1" xfId="97" applyFont="1" applyFill="1" applyBorder="1" applyAlignment="1">
      <alignment horizontal="center" vertical="center"/>
    </xf>
    <xf numFmtId="169" fontId="16" fillId="3" borderId="13" xfId="110" applyNumberFormat="1" applyFont="1" applyFill="1" applyBorder="1" applyAlignment="1">
      <alignment horizontal="right" vertical="center"/>
    </xf>
    <xf numFmtId="172" fontId="8" fillId="0" borderId="14" xfId="97" applyNumberFormat="1" applyFont="1" applyFill="1" applyBorder="1" applyAlignment="1">
      <alignment vertical="center"/>
    </xf>
    <xf numFmtId="0" fontId="5" fillId="0" borderId="13" xfId="110" applyFont="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4" borderId="1" xfId="0" applyFill="1" applyBorder="1" applyAlignment="1">
      <alignment horizontal="center"/>
    </xf>
    <xf numFmtId="0" fontId="0" fillId="5" borderId="1" xfId="0" applyFill="1" applyBorder="1" applyAlignment="1">
      <alignment horizontal="center"/>
    </xf>
    <xf numFmtId="0" fontId="0" fillId="0" borderId="0" xfId="0" applyFill="1" applyBorder="1" applyAlignment="1">
      <alignment horizontal="center" vertical="center"/>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9" xfId="0" applyFont="1" applyBorder="1"/>
    <xf numFmtId="0" fontId="0" fillId="0" borderId="20" xfId="0" applyBorder="1"/>
    <xf numFmtId="0" fontId="0" fillId="0" borderId="21" xfId="0" applyBorder="1"/>
    <xf numFmtId="0" fontId="0" fillId="0" borderId="9" xfId="0" applyBorder="1"/>
    <xf numFmtId="0" fontId="2" fillId="2" borderId="21"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21" xfId="0" applyFont="1" applyBorder="1"/>
    <xf numFmtId="9" fontId="0" fillId="0" borderId="0" xfId="111" applyFont="1" applyBorder="1"/>
    <xf numFmtId="0" fontId="0" fillId="0" borderId="9" xfId="0" applyFill="1" applyBorder="1"/>
    <xf numFmtId="0" fontId="0" fillId="0" borderId="15" xfId="0" applyBorder="1"/>
    <xf numFmtId="0" fontId="0" fillId="0" borderId="12" xfId="0" applyBorder="1"/>
    <xf numFmtId="0" fontId="2" fillId="2" borderId="15" xfId="0" applyFont="1" applyFill="1" applyBorder="1" applyAlignment="1">
      <alignment horizontal="center" vertical="center"/>
    </xf>
    <xf numFmtId="3" fontId="0" fillId="5" borderId="10" xfId="0" applyNumberFormat="1" applyFill="1" applyBorder="1"/>
    <xf numFmtId="0" fontId="0" fillId="0" borderId="0" xfId="0" applyFill="1" applyBorder="1"/>
    <xf numFmtId="0" fontId="0" fillId="0" borderId="21" xfId="0" applyFill="1" applyBorder="1"/>
    <xf numFmtId="0" fontId="0" fillId="0" borderId="12" xfId="0" applyFill="1" applyBorder="1"/>
    <xf numFmtId="0" fontId="0" fillId="0" borderId="19" xfId="0" applyFill="1" applyBorder="1"/>
    <xf numFmtId="0" fontId="0" fillId="0" borderId="8" xfId="0" applyFill="1" applyBorder="1" applyAlignment="1">
      <alignment horizontal="center"/>
    </xf>
    <xf numFmtId="0" fontId="0" fillId="0" borderId="20" xfId="0" applyFill="1" applyBorder="1"/>
    <xf numFmtId="9" fontId="18" fillId="0" borderId="9" xfId="111" applyFont="1" applyFill="1" applyBorder="1" applyAlignment="1">
      <alignment horizontal="center"/>
    </xf>
    <xf numFmtId="0" fontId="19" fillId="0" borderId="0" xfId="0" applyFont="1" applyFill="1" applyBorder="1"/>
    <xf numFmtId="167" fontId="0" fillId="0" borderId="0" xfId="1" applyNumberFormat="1" applyFont="1" applyBorder="1" applyAlignment="1">
      <alignment horizontal="center"/>
    </xf>
    <xf numFmtId="167" fontId="19" fillId="0" borderId="0" xfId="1" applyNumberFormat="1" applyFont="1" applyFill="1" applyBorder="1" applyAlignment="1">
      <alignment horizontal="center"/>
    </xf>
    <xf numFmtId="167" fontId="2" fillId="0" borderId="0" xfId="1" applyNumberFormat="1" applyFont="1" applyBorder="1" applyAlignment="1">
      <alignment horizontal="center" vertical="center" wrapText="1"/>
    </xf>
    <xf numFmtId="167"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20" fillId="0" borderId="0" xfId="112" applyFont="1" applyFill="1" applyAlignment="1">
      <alignment vertical="center"/>
    </xf>
    <xf numFmtId="0" fontId="21" fillId="0" borderId="0" xfId="112" applyFont="1" applyFill="1" applyAlignment="1">
      <alignment vertical="center"/>
    </xf>
    <xf numFmtId="0" fontId="2" fillId="0" borderId="0" xfId="112" applyFont="1" applyFill="1" applyAlignment="1">
      <alignment vertical="center"/>
    </xf>
    <xf numFmtId="0" fontId="22" fillId="0" borderId="0" xfId="112" applyFont="1" applyFill="1" applyAlignment="1">
      <alignment vertical="center"/>
    </xf>
    <xf numFmtId="0" fontId="23"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20" fillId="0" borderId="0" xfId="112" applyFont="1" applyFill="1"/>
    <xf numFmtId="0" fontId="24" fillId="0" borderId="1" xfId="112" applyFont="1" applyFill="1" applyBorder="1" applyAlignment="1">
      <alignment horizontal="center" vertical="center"/>
    </xf>
    <xf numFmtId="0" fontId="24" fillId="0" borderId="1" xfId="112" applyFont="1" applyFill="1" applyBorder="1" applyAlignment="1">
      <alignment horizontal="center" vertical="center" wrapText="1"/>
    </xf>
    <xf numFmtId="0" fontId="24" fillId="0" borderId="1" xfId="112" applyFont="1" applyFill="1" applyBorder="1" applyAlignment="1">
      <alignment vertical="center"/>
    </xf>
    <xf numFmtId="0" fontId="24" fillId="0" borderId="1" xfId="112" applyFont="1" applyFill="1" applyBorder="1" applyAlignment="1">
      <alignment horizontal="left" vertical="justify"/>
    </xf>
    <xf numFmtId="0" fontId="24" fillId="0" borderId="4" xfId="112" applyFont="1" applyFill="1" applyBorder="1" applyAlignment="1">
      <alignment horizontal="center" vertical="center"/>
    </xf>
    <xf numFmtId="0" fontId="24" fillId="6" borderId="1" xfId="112" applyFont="1" applyFill="1" applyBorder="1" applyAlignment="1">
      <alignment horizontal="justify" vertical="center"/>
    </xf>
    <xf numFmtId="0" fontId="24" fillId="6" borderId="1" xfId="112" applyFont="1" applyFill="1" applyBorder="1" applyAlignment="1">
      <alignment horizontal="center" vertical="center" wrapText="1"/>
    </xf>
    <xf numFmtId="0" fontId="24" fillId="0" borderId="22" xfId="112" applyFont="1" applyFill="1" applyBorder="1" applyAlignment="1">
      <alignment horizontal="center" vertical="center"/>
    </xf>
    <xf numFmtId="0" fontId="20" fillId="0" borderId="1" xfId="112" applyFont="1" applyFill="1" applyBorder="1" applyAlignment="1">
      <alignment horizontal="left" vertical="center" wrapText="1"/>
    </xf>
    <xf numFmtId="168" fontId="24" fillId="0" borderId="1" xfId="113" applyNumberFormat="1" applyFont="1" applyFill="1" applyBorder="1" applyAlignment="1">
      <alignment horizontal="center" vertical="center" wrapText="1"/>
    </xf>
    <xf numFmtId="168" fontId="24" fillId="0" borderId="1" xfId="113" applyNumberFormat="1" applyFont="1" applyFill="1" applyBorder="1" applyAlignment="1">
      <alignment vertical="center" wrapText="1"/>
    </xf>
    <xf numFmtId="0" fontId="20" fillId="0" borderId="1" xfId="112" applyFont="1" applyFill="1" applyBorder="1" applyAlignment="1">
      <alignment horizontal="justify" vertical="center" wrapText="1"/>
    </xf>
    <xf numFmtId="0" fontId="20" fillId="0" borderId="1" xfId="112" applyFont="1" applyBorder="1" applyAlignment="1">
      <alignment horizontal="justify" vertical="center" wrapText="1"/>
    </xf>
    <xf numFmtId="0" fontId="24" fillId="0" borderId="11" xfId="112" applyFont="1" applyFill="1" applyBorder="1" applyAlignment="1">
      <alignment horizontal="center" vertical="center"/>
    </xf>
    <xf numFmtId="0" fontId="24" fillId="6" borderId="1" xfId="112" applyFont="1" applyFill="1" applyBorder="1" applyAlignment="1">
      <alignment horizontal="left" vertical="center"/>
    </xf>
    <xf numFmtId="0" fontId="25" fillId="6" borderId="1" xfId="112" applyFont="1" applyFill="1" applyBorder="1" applyAlignment="1">
      <alignment horizontal="center" vertical="justify"/>
    </xf>
    <xf numFmtId="0" fontId="24" fillId="6" borderId="1" xfId="112" applyFont="1" applyFill="1" applyBorder="1" applyAlignment="1">
      <alignment horizontal="center" vertical="justify"/>
    </xf>
    <xf numFmtId="0" fontId="20" fillId="0" borderId="0" xfId="112" applyFont="1" applyBorder="1" applyAlignment="1">
      <alignment horizontal="justify" vertical="justify"/>
    </xf>
    <xf numFmtId="0" fontId="22" fillId="0" borderId="0" xfId="112" applyFont="1" applyFill="1" applyAlignment="1">
      <alignment horizontal="center" vertical="center"/>
    </xf>
    <xf numFmtId="0" fontId="20" fillId="0" borderId="0" xfId="112" applyFont="1" applyFill="1" applyAlignment="1">
      <alignment horizontal="center" vertical="center"/>
    </xf>
    <xf numFmtId="0" fontId="20" fillId="0" borderId="0" xfId="112" applyFont="1" applyFill="1" applyAlignment="1">
      <alignment horizontal="justify" vertical="justify"/>
    </xf>
    <xf numFmtId="0" fontId="24" fillId="0" borderId="0" xfId="112" applyFont="1" applyFill="1" applyAlignment="1">
      <alignment horizontal="justify" vertical="justify"/>
    </xf>
    <xf numFmtId="0" fontId="22" fillId="0" borderId="0" xfId="112" applyFont="1" applyFill="1" applyAlignment="1">
      <alignment horizontal="justify" vertical="justify"/>
    </xf>
    <xf numFmtId="0" fontId="22" fillId="0" borderId="0" xfId="112" applyFont="1" applyFill="1" applyBorder="1" applyAlignment="1">
      <alignment horizontal="left" vertical="top"/>
    </xf>
    <xf numFmtId="0" fontId="26" fillId="0" borderId="0" xfId="112" applyFont="1" applyFill="1" applyBorder="1" applyAlignment="1">
      <alignment horizontal="left" vertical="center"/>
    </xf>
    <xf numFmtId="0" fontId="19" fillId="0" borderId="0" xfId="112" applyFont="1" applyFill="1"/>
    <xf numFmtId="0" fontId="27" fillId="0" borderId="0" xfId="112" applyFont="1" applyFill="1" applyAlignment="1">
      <alignment vertical="center"/>
    </xf>
    <xf numFmtId="0" fontId="19" fillId="0" borderId="0" xfId="112" applyFont="1" applyFill="1" applyAlignment="1">
      <alignment vertical="center"/>
    </xf>
    <xf numFmtId="0" fontId="22" fillId="0" borderId="0" xfId="112" applyFont="1" applyFill="1"/>
    <xf numFmtId="10" fontId="7" fillId="0" borderId="1" xfId="97" applyNumberFormat="1" applyFont="1" applyFill="1" applyBorder="1" applyAlignment="1">
      <alignment vertical="center"/>
    </xf>
    <xf numFmtId="0" fontId="20" fillId="0" borderId="24" xfId="112" applyFont="1" applyFill="1" applyBorder="1" applyAlignment="1">
      <alignment horizontal="left" vertical="center" wrapText="1"/>
    </xf>
    <xf numFmtId="0" fontId="24" fillId="0" borderId="24" xfId="112" applyFont="1" applyFill="1" applyBorder="1" applyAlignment="1">
      <alignment horizontal="center" vertical="center" wrapText="1"/>
    </xf>
    <xf numFmtId="168" fontId="24" fillId="0" borderId="24" xfId="113" applyNumberFormat="1" applyFont="1" applyFill="1" applyBorder="1" applyAlignment="1">
      <alignment horizontal="center" vertical="center" wrapText="1"/>
    </xf>
    <xf numFmtId="0" fontId="20" fillId="0" borderId="24" xfId="0" applyFont="1" applyBorder="1" applyAlignment="1">
      <alignment horizontal="justify" vertical="center" wrapText="1"/>
    </xf>
    <xf numFmtId="0" fontId="24" fillId="0" borderId="24" xfId="0" applyFont="1" applyFill="1" applyBorder="1" applyAlignment="1">
      <alignment horizontal="center" vertical="center"/>
    </xf>
    <xf numFmtId="9" fontId="15" fillId="0" borderId="0" xfId="111" applyFont="1" applyBorder="1"/>
    <xf numFmtId="9" fontId="0" fillId="0" borderId="21" xfId="97" applyFont="1" applyFill="1" applyBorder="1"/>
    <xf numFmtId="43" fontId="0" fillId="0" borderId="0" xfId="1" applyFont="1" applyBorder="1"/>
    <xf numFmtId="43" fontId="0" fillId="0" borderId="0" xfId="1" applyFont="1" applyFill="1" applyBorder="1"/>
    <xf numFmtId="171" fontId="24" fillId="0" borderId="1" xfId="112" applyNumberFormat="1" applyFont="1" applyFill="1" applyBorder="1" applyAlignment="1">
      <alignment horizontal="center" vertical="center" wrapText="1"/>
    </xf>
    <xf numFmtId="0" fontId="2" fillId="0" borderId="0" xfId="112"/>
    <xf numFmtId="0" fontId="21" fillId="0" borderId="0" xfId="112" applyFont="1" applyFill="1" applyAlignment="1">
      <alignment vertical="justify"/>
    </xf>
    <xf numFmtId="0" fontId="2" fillId="0" borderId="0" xfId="112" applyAlignment="1">
      <alignment vertical="center"/>
    </xf>
    <xf numFmtId="0" fontId="22" fillId="0" borderId="0" xfId="112" applyFont="1" applyFill="1" applyAlignment="1">
      <alignment vertical="justify"/>
    </xf>
    <xf numFmtId="0" fontId="23" fillId="0" borderId="0" xfId="112" applyFont="1" applyFill="1" applyAlignment="1">
      <alignment vertical="justify"/>
    </xf>
    <xf numFmtId="0" fontId="2" fillId="0" borderId="0" xfId="112" applyBorder="1"/>
    <xf numFmtId="0" fontId="26" fillId="0" borderId="0" xfId="112" applyFont="1" applyFill="1" applyBorder="1" applyAlignment="1">
      <alignment vertical="center" wrapText="1"/>
    </xf>
    <xf numFmtId="0" fontId="24" fillId="0" borderId="10" xfId="112" applyFont="1" applyFill="1" applyBorder="1" applyAlignment="1">
      <alignment vertical="center"/>
    </xf>
    <xf numFmtId="0" fontId="24" fillId="0" borderId="10" xfId="112" applyFont="1" applyFill="1" applyBorder="1" applyAlignment="1">
      <alignment vertical="justify"/>
    </xf>
    <xf numFmtId="0" fontId="20" fillId="0" borderId="24" xfId="112" applyFont="1" applyFill="1" applyBorder="1" applyAlignment="1">
      <alignment horizontal="center" vertical="center"/>
    </xf>
    <xf numFmtId="0" fontId="20" fillId="0" borderId="24" xfId="112" applyFont="1" applyFill="1" applyBorder="1" applyAlignment="1">
      <alignment horizontal="justify" vertical="justify"/>
    </xf>
    <xf numFmtId="0" fontId="24" fillId="0" borderId="29" xfId="112" applyFont="1" applyFill="1" applyBorder="1" applyAlignment="1">
      <alignment vertical="center"/>
    </xf>
    <xf numFmtId="0" fontId="24" fillId="0" borderId="29" xfId="112" applyFont="1" applyFill="1" applyBorder="1" applyAlignment="1">
      <alignment vertical="justify"/>
    </xf>
    <xf numFmtId="0" fontId="24" fillId="0" borderId="26" xfId="112" applyFont="1" applyFill="1" applyBorder="1" applyAlignment="1">
      <alignment vertical="justify"/>
    </xf>
    <xf numFmtId="0" fontId="24" fillId="0" borderId="24" xfId="112" applyFont="1" applyFill="1" applyBorder="1" applyAlignment="1">
      <alignment horizontal="left" vertical="center" wrapText="1"/>
    </xf>
    <xf numFmtId="0" fontId="24" fillId="0" borderId="26" xfId="112" applyFont="1" applyFill="1" applyBorder="1" applyAlignment="1">
      <alignment horizontal="center" vertical="center" wrapText="1"/>
    </xf>
    <xf numFmtId="0" fontId="24" fillId="0" borderId="24" xfId="112" applyFont="1" applyFill="1" applyBorder="1" applyAlignment="1">
      <alignment horizontal="center" vertical="center"/>
    </xf>
    <xf numFmtId="0" fontId="24" fillId="0" borderId="24" xfId="112" applyFont="1" applyFill="1" applyBorder="1" applyAlignment="1">
      <alignment horizontal="justify" vertical="center"/>
    </xf>
    <xf numFmtId="0" fontId="22" fillId="0" borderId="0" xfId="112" applyFont="1" applyFill="1" applyBorder="1" applyAlignment="1">
      <alignment horizontal="left" vertical="center"/>
    </xf>
    <xf numFmtId="0" fontId="19" fillId="0" borderId="0" xfId="112" applyFont="1" applyFill="1" applyAlignment="1">
      <alignment horizontal="justify" vertical="center"/>
    </xf>
    <xf numFmtId="0" fontId="19" fillId="0" borderId="0" xfId="112" applyFont="1" applyFill="1" applyAlignment="1">
      <alignment horizontal="left" vertical="center"/>
    </xf>
    <xf numFmtId="0" fontId="19" fillId="0" borderId="0" xfId="112" applyFont="1"/>
    <xf numFmtId="0" fontId="22" fillId="0" borderId="1" xfId="112" applyFont="1" applyFill="1" applyBorder="1" applyAlignment="1">
      <alignment horizontal="center" vertical="center"/>
    </xf>
    <xf numFmtId="0" fontId="22" fillId="0" borderId="1" xfId="112" applyFont="1" applyFill="1" applyBorder="1" applyAlignment="1">
      <alignment horizontal="center" vertical="center" wrapText="1"/>
    </xf>
    <xf numFmtId="0" fontId="26" fillId="0" borderId="1" xfId="112" applyFont="1" applyFill="1" applyBorder="1" applyAlignment="1">
      <alignment horizontal="center" vertical="center"/>
    </xf>
    <xf numFmtId="171" fontId="22" fillId="0" borderId="1" xfId="112" applyNumberFormat="1" applyFont="1" applyFill="1" applyBorder="1" applyAlignment="1">
      <alignment horizontal="center" vertical="center" wrapText="1"/>
    </xf>
    <xf numFmtId="0" fontId="26" fillId="0" borderId="1" xfId="112" applyFont="1" applyFill="1" applyBorder="1" applyAlignment="1">
      <alignment horizontal="center" vertical="center"/>
    </xf>
    <xf numFmtId="0" fontId="29" fillId="8" borderId="0" xfId="112" applyFont="1" applyFill="1" applyBorder="1" applyAlignment="1">
      <alignment horizontal="center" vertical="center" wrapText="1"/>
    </xf>
    <xf numFmtId="0" fontId="26" fillId="0" borderId="1" xfId="112" applyFont="1" applyFill="1" applyBorder="1" applyAlignment="1">
      <alignment vertical="center"/>
    </xf>
    <xf numFmtId="0" fontId="22" fillId="0" borderId="24" xfId="112" applyFont="1" applyFill="1" applyBorder="1" applyAlignment="1">
      <alignment horizontal="center" vertical="center" wrapText="1"/>
    </xf>
    <xf numFmtId="0" fontId="26" fillId="0" borderId="27" xfId="112" applyFont="1" applyFill="1" applyBorder="1" applyAlignment="1">
      <alignment horizontal="center" vertical="center"/>
    </xf>
    <xf numFmtId="0" fontId="6" fillId="0" borderId="0" xfId="112" applyFont="1" applyFill="1" applyBorder="1" applyAlignment="1">
      <alignment horizontal="center" vertical="center"/>
    </xf>
    <xf numFmtId="0" fontId="6" fillId="0" borderId="0" xfId="112" applyFont="1" applyFill="1" applyBorder="1" applyAlignment="1">
      <alignment horizontal="center" vertical="center" wrapText="1"/>
    </xf>
    <xf numFmtId="0" fontId="6" fillId="0" borderId="0" xfId="112" applyFont="1" applyFill="1" applyBorder="1" applyAlignment="1">
      <alignment vertical="center"/>
    </xf>
    <xf numFmtId="0" fontId="6" fillId="0" borderId="10" xfId="112" applyFont="1" applyFill="1" applyBorder="1" applyAlignment="1">
      <alignment vertical="center" wrapText="1"/>
    </xf>
    <xf numFmtId="0" fontId="29" fillId="8" borderId="25" xfId="112" applyFont="1" applyFill="1" applyBorder="1" applyAlignment="1">
      <alignment vertical="center" wrapText="1"/>
    </xf>
    <xf numFmtId="0" fontId="22" fillId="9" borderId="11" xfId="112" applyFont="1" applyFill="1" applyBorder="1" applyAlignment="1">
      <alignment horizontal="justify" vertical="center"/>
    </xf>
    <xf numFmtId="0" fontId="22" fillId="9" borderId="1" xfId="112" applyFont="1" applyFill="1" applyBorder="1" applyAlignment="1">
      <alignment horizontal="justify" vertical="center"/>
    </xf>
    <xf numFmtId="0" fontId="22" fillId="9" borderId="24" xfId="112" applyFont="1" applyFill="1" applyBorder="1" applyAlignment="1">
      <alignment horizontal="justify" vertical="center"/>
    </xf>
    <xf numFmtId="0" fontId="24" fillId="0" borderId="0" xfId="112" applyFont="1" applyBorder="1" applyAlignment="1">
      <alignment horizontal="justify" vertical="justify"/>
    </xf>
    <xf numFmtId="0" fontId="24" fillId="0" borderId="0" xfId="112" applyFont="1" applyFill="1"/>
    <xf numFmtId="0" fontId="22" fillId="7" borderId="1" xfId="112" applyFont="1" applyFill="1" applyBorder="1" applyAlignment="1">
      <alignment horizontal="center" vertical="justify"/>
    </xf>
    <xf numFmtId="0" fontId="29" fillId="7" borderId="1" xfId="112" applyFont="1" applyFill="1" applyBorder="1" applyAlignment="1">
      <alignment horizontal="center" vertical="center" wrapText="1"/>
    </xf>
    <xf numFmtId="0" fontId="22" fillId="0" borderId="5" xfId="112" applyFont="1" applyFill="1" applyBorder="1" applyAlignment="1">
      <alignment horizontal="center" vertical="center"/>
    </xf>
    <xf numFmtId="0" fontId="22" fillId="0" borderId="7" xfId="112" applyFont="1" applyFill="1" applyBorder="1" applyAlignment="1">
      <alignment horizontal="center" vertical="center"/>
    </xf>
    <xf numFmtId="0" fontId="29" fillId="8" borderId="25" xfId="112" applyFont="1" applyFill="1" applyBorder="1" applyAlignment="1">
      <alignment horizontal="center" vertical="center" wrapText="1"/>
    </xf>
    <xf numFmtId="0" fontId="29" fillId="8" borderId="29" xfId="112" applyFont="1" applyFill="1" applyBorder="1" applyAlignment="1">
      <alignment horizontal="center" vertical="center" wrapText="1"/>
    </xf>
    <xf numFmtId="0" fontId="29" fillId="8" borderId="26" xfId="112" applyFont="1" applyFill="1" applyBorder="1" applyAlignment="1">
      <alignment horizontal="center" vertical="center" wrapText="1"/>
    </xf>
    <xf numFmtId="0" fontId="22" fillId="0" borderId="6" xfId="112" applyFont="1" applyFill="1" applyBorder="1" applyAlignment="1">
      <alignment horizontal="center" vertical="center"/>
    </xf>
    <xf numFmtId="0" fontId="6" fillId="0" borderId="21" xfId="112" applyFont="1" applyFill="1" applyBorder="1" applyAlignment="1">
      <alignment vertical="center"/>
    </xf>
    <xf numFmtId="0" fontId="6" fillId="0" borderId="0" xfId="112" applyFont="1" applyFill="1" applyBorder="1" applyAlignment="1">
      <alignment vertical="center"/>
    </xf>
    <xf numFmtId="0" fontId="29" fillId="0" borderId="1" xfId="112" applyFont="1" applyFill="1" applyBorder="1" applyAlignment="1">
      <alignment horizontal="center" vertical="center" wrapText="1"/>
    </xf>
    <xf numFmtId="0" fontId="6" fillId="0" borderId="15" xfId="112" applyFont="1" applyFill="1" applyBorder="1" applyAlignment="1">
      <alignment vertical="center" wrapText="1"/>
    </xf>
    <xf numFmtId="0" fontId="6" fillId="0" borderId="10" xfId="112" applyFont="1" applyFill="1" applyBorder="1" applyAlignment="1">
      <alignment vertical="center" wrapText="1"/>
    </xf>
    <xf numFmtId="0" fontId="26" fillId="0" borderId="1" xfId="112" applyFont="1" applyFill="1" applyBorder="1" applyAlignment="1">
      <alignment horizontal="center" vertical="center"/>
    </xf>
    <xf numFmtId="0" fontId="26" fillId="0" borderId="27" xfId="112" applyFont="1" applyFill="1" applyBorder="1" applyAlignment="1">
      <alignment horizontal="center" vertical="center"/>
    </xf>
    <xf numFmtId="0" fontId="26" fillId="0" borderId="11" xfId="112" applyFont="1" applyFill="1" applyBorder="1" applyAlignment="1">
      <alignment horizontal="center" vertical="center"/>
    </xf>
    <xf numFmtId="0" fontId="26" fillId="0" borderId="22" xfId="112" applyFont="1" applyFill="1" applyBorder="1" applyAlignment="1">
      <alignment horizontal="center" vertical="center"/>
    </xf>
    <xf numFmtId="0" fontId="24" fillId="0" borderId="27" xfId="112" applyFont="1" applyFill="1" applyBorder="1" applyAlignment="1">
      <alignment horizontal="center" vertical="center"/>
    </xf>
    <xf numFmtId="0" fontId="24" fillId="0" borderId="22" xfId="112" applyFont="1" applyFill="1" applyBorder="1" applyAlignment="1">
      <alignment horizontal="center" vertical="center"/>
    </xf>
    <xf numFmtId="0" fontId="24" fillId="0" borderId="11" xfId="112" applyFont="1" applyFill="1" applyBorder="1" applyAlignment="1">
      <alignment horizontal="center" vertical="center"/>
    </xf>
    <xf numFmtId="0" fontId="22" fillId="0" borderId="4" xfId="112" applyFont="1" applyFill="1" applyBorder="1" applyAlignment="1">
      <alignment horizontal="center" vertical="center"/>
    </xf>
    <xf numFmtId="0" fontId="22" fillId="0" borderId="11" xfId="112" applyFont="1" applyFill="1" applyBorder="1" applyAlignment="1">
      <alignment horizontal="center" vertical="center"/>
    </xf>
    <xf numFmtId="0" fontId="22" fillId="0" borderId="1" xfId="112" applyFont="1" applyFill="1" applyBorder="1" applyAlignment="1">
      <alignment horizontal="center" vertical="justify"/>
    </xf>
    <xf numFmtId="0" fontId="24" fillId="5" borderId="1" xfId="112" applyFont="1" applyFill="1" applyBorder="1" applyAlignment="1">
      <alignment horizontal="center" vertical="center" wrapText="1"/>
    </xf>
    <xf numFmtId="0" fontId="20" fillId="5" borderId="1" xfId="112" applyFont="1" applyFill="1" applyBorder="1" applyAlignment="1">
      <alignment horizontal="center" vertical="justify"/>
    </xf>
    <xf numFmtId="0" fontId="24" fillId="0" borderId="4" xfId="112" applyFont="1" applyFill="1" applyBorder="1" applyAlignment="1">
      <alignment horizontal="center" vertical="center"/>
    </xf>
    <xf numFmtId="0" fontId="6" fillId="0" borderId="0" xfId="112" applyFont="1" applyFill="1" applyBorder="1" applyAlignment="1">
      <alignment vertical="center" wrapText="1"/>
    </xf>
    <xf numFmtId="168" fontId="24" fillId="0" borderId="3" xfId="113" applyNumberFormat="1" applyFont="1" applyFill="1" applyBorder="1" applyAlignment="1">
      <alignment horizontal="center" vertical="center" wrapText="1"/>
    </xf>
    <xf numFmtId="168" fontId="24" fillId="0" borderId="2" xfId="113" applyNumberFormat="1" applyFont="1" applyFill="1" applyBorder="1" applyAlignment="1">
      <alignment horizontal="center" vertical="center" wrapText="1"/>
    </xf>
    <xf numFmtId="0" fontId="24" fillId="0" borderId="3" xfId="112" applyFont="1" applyFill="1" applyBorder="1" applyAlignment="1">
      <alignment horizontal="center" vertical="center"/>
    </xf>
    <xf numFmtId="0" fontId="24" fillId="0" borderId="2" xfId="112" applyFont="1" applyFill="1" applyBorder="1" applyAlignment="1">
      <alignment horizontal="center" vertical="center"/>
    </xf>
    <xf numFmtId="0" fontId="24" fillId="0" borderId="3" xfId="112" applyFont="1" applyFill="1" applyBorder="1" applyAlignment="1">
      <alignment horizontal="center" vertical="center" wrapText="1"/>
    </xf>
    <xf numFmtId="0" fontId="24" fillId="0" borderId="2" xfId="112"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8" fillId="0" borderId="9" xfId="0" applyFont="1" applyFill="1" applyBorder="1" applyAlignment="1">
      <alignment horizontal="center" wrapText="1"/>
    </xf>
    <xf numFmtId="0" fontId="28" fillId="0" borderId="9" xfId="0" applyFont="1" applyFill="1" applyBorder="1" applyAlignment="1">
      <alignment horizontal="center" vertical="center" wrapText="1"/>
    </xf>
    <xf numFmtId="0" fontId="26" fillId="0" borderId="0" xfId="112" applyFont="1" applyFill="1" applyBorder="1" applyAlignment="1">
      <alignment vertical="center" wrapText="1"/>
    </xf>
    <xf numFmtId="0" fontId="20" fillId="0" borderId="27" xfId="112" applyFont="1" applyFill="1" applyBorder="1" applyAlignment="1">
      <alignment horizontal="center" vertical="center"/>
    </xf>
    <xf numFmtId="0" fontId="20" fillId="0" borderId="11" xfId="112" applyFont="1" applyFill="1" applyBorder="1" applyAlignment="1">
      <alignment horizontal="center" vertical="center"/>
    </xf>
    <xf numFmtId="0" fontId="24" fillId="0" borderId="28" xfId="112" applyFont="1" applyFill="1" applyBorder="1" applyAlignment="1">
      <alignment horizontal="center" vertical="center"/>
    </xf>
    <xf numFmtId="0" fontId="24" fillId="0" borderId="12" xfId="112" applyFont="1" applyFill="1" applyBorder="1" applyAlignment="1">
      <alignment horizontal="center" vertical="center"/>
    </xf>
    <xf numFmtId="0" fontId="24" fillId="4" borderId="25" xfId="112" applyFont="1" applyFill="1" applyBorder="1" applyAlignment="1">
      <alignment horizontal="center" vertical="center" wrapText="1"/>
    </xf>
    <xf numFmtId="0" fontId="2" fillId="4" borderId="26" xfId="112" applyFill="1" applyBorder="1" applyAlignment="1">
      <alignment horizontal="center" vertical="center" wrapText="1"/>
    </xf>
    <xf numFmtId="0" fontId="24" fillId="5" borderId="25" xfId="112" applyFont="1" applyFill="1" applyBorder="1" applyAlignment="1">
      <alignment horizontal="center" vertical="center" wrapText="1"/>
    </xf>
    <xf numFmtId="0" fontId="2" fillId="5" borderId="26" xfId="112" applyFill="1" applyBorder="1" applyAlignment="1">
      <alignment horizontal="center" vertical="center" wrapText="1"/>
    </xf>
    <xf numFmtId="0" fontId="20" fillId="0" borderId="25" xfId="112" applyFont="1" applyFill="1" applyBorder="1" applyAlignment="1">
      <alignment horizontal="center" vertical="justify"/>
    </xf>
    <xf numFmtId="0" fontId="20" fillId="0" borderId="26" xfId="112" applyFont="1" applyFill="1" applyBorder="1" applyAlignment="1">
      <alignment horizontal="center" vertical="justify"/>
    </xf>
    <xf numFmtId="0" fontId="20" fillId="5" borderId="25" xfId="112" applyFont="1" applyFill="1" applyBorder="1" applyAlignment="1">
      <alignment horizontal="center" vertical="justify"/>
    </xf>
    <xf numFmtId="0" fontId="20" fillId="5" borderId="26" xfId="112" applyFont="1" applyFill="1" applyBorder="1" applyAlignment="1">
      <alignment horizontal="center" vertical="justify"/>
    </xf>
    <xf numFmtId="0" fontId="24" fillId="0" borderId="24" xfId="112" applyFont="1" applyFill="1" applyBorder="1" applyAlignment="1">
      <alignment horizontal="center" vertical="center"/>
    </xf>
    <xf numFmtId="0" fontId="24" fillId="0" borderId="27" xfId="112" applyFont="1" applyFill="1" applyBorder="1" applyAlignment="1">
      <alignment horizontal="left" vertical="center"/>
    </xf>
    <xf numFmtId="0" fontId="24" fillId="0" borderId="11" xfId="112" applyFont="1" applyFill="1" applyBorder="1" applyAlignment="1">
      <alignment horizontal="lef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9"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10" fontId="17" fillId="0" borderId="16" xfId="111" applyNumberFormat="1" applyFont="1" applyBorder="1" applyAlignment="1">
      <alignment horizontal="center" vertical="center"/>
    </xf>
    <xf numFmtId="10" fontId="17" fillId="0" borderId="17" xfId="111" applyNumberFormat="1" applyFont="1" applyBorder="1" applyAlignment="1">
      <alignment horizontal="center" vertical="center"/>
    </xf>
    <xf numFmtId="10" fontId="17" fillId="0" borderId="18" xfId="111" applyNumberFormat="1" applyFont="1" applyBorder="1" applyAlignment="1">
      <alignment horizontal="center" vertical="center"/>
    </xf>
    <xf numFmtId="17" fontId="7" fillId="0" borderId="1" xfId="0" applyNumberFormat="1" applyFont="1" applyFill="1" applyBorder="1" applyAlignment="1">
      <alignment horizontal="center" vertical="center"/>
    </xf>
  </cellXfs>
  <cellStyles count="114">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Porcentaje" xfId="97" builtinId="5"/>
    <cellStyle name="Porcentaje 3" xfId="111"/>
    <cellStyle name="Porcentual 2" xfId="107"/>
  </cellStyles>
  <dxfs count="63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01%20VICERRECTORIA\licitacion%20faca\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01%20VICERRECTORIA\PRESUPUESTO%20CIUDADELA\PRESUPUESTO%20PRIMERA%20ETAPA%20CIUDADELA%20SANTANDER%20PLIEGO%20LICIT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X51"/>
  <sheetViews>
    <sheetView tabSelected="1" view="pageBreakPreview" topLeftCell="A5" zoomScale="80" zoomScaleNormal="80" zoomScaleSheetLayoutView="80" zoomScalePageLayoutView="70" workbookViewId="0">
      <pane xSplit="2" ySplit="4" topLeftCell="C9" activePane="bottomRight" state="frozen"/>
      <selection activeCell="A5" sqref="A5"/>
      <selection pane="topRight" activeCell="C5" sqref="C5"/>
      <selection pane="bottomLeft" activeCell="A9" sqref="A9"/>
      <selection pane="bottomRight" activeCell="L7" sqref="L7"/>
    </sheetView>
  </sheetViews>
  <sheetFormatPr baseColWidth="10" defaultColWidth="11.42578125" defaultRowHeight="12.75" x14ac:dyDescent="0.2"/>
  <cols>
    <col min="1" max="1" width="10" style="127" customWidth="1"/>
    <col min="2" max="2" width="46" style="129" customWidth="1"/>
    <col min="3" max="3" width="12.42578125" style="129" customWidth="1"/>
    <col min="4" max="4" width="26" style="129" customWidth="1"/>
    <col min="5" max="5" width="11.85546875" style="129" customWidth="1"/>
    <col min="6" max="6" width="26.7109375" style="129" customWidth="1"/>
    <col min="7" max="7" width="11.7109375" style="129" customWidth="1"/>
    <col min="8" max="8" width="26" style="129" customWidth="1"/>
    <col min="9" max="9" width="11.7109375" style="128" customWidth="1"/>
    <col min="10" max="10" width="25.7109375" style="128" customWidth="1"/>
    <col min="11" max="11" width="12.140625" style="128" customWidth="1"/>
    <col min="12" max="12" width="26" style="128" customWidth="1"/>
    <col min="13" max="13" width="11.7109375" style="128" customWidth="1"/>
    <col min="14" max="14" width="25.42578125" style="128" customWidth="1"/>
    <col min="15" max="15" width="11.7109375" style="128" customWidth="1"/>
    <col min="16" max="16" width="25.7109375" style="128" customWidth="1"/>
    <col min="17" max="17" width="11.7109375" style="128" customWidth="1"/>
    <col min="18" max="18" width="25.7109375" style="128" customWidth="1"/>
    <col min="19" max="19" width="11.7109375" style="128" customWidth="1"/>
    <col min="20" max="20" width="25.7109375" style="128" customWidth="1"/>
    <col min="21" max="21" width="11.7109375" style="128" customWidth="1"/>
    <col min="22" max="22" width="25.7109375" style="128" customWidth="1"/>
    <col min="23" max="23" width="11.7109375" style="128" customWidth="1"/>
    <col min="24" max="24" width="25.7109375" style="128" customWidth="1"/>
    <col min="25" max="25" width="11.7109375" style="128" customWidth="1"/>
    <col min="26" max="26" width="25.7109375" style="128" customWidth="1"/>
    <col min="27" max="27" width="11.85546875" style="128" customWidth="1"/>
    <col min="28" max="28" width="26" style="128" customWidth="1"/>
    <col min="29" max="29" width="11.7109375" style="128" customWidth="1"/>
    <col min="30" max="30" width="25.7109375" style="128" customWidth="1"/>
    <col min="31" max="31" width="11.42578125" style="128" customWidth="1"/>
    <col min="32" max="32" width="25.7109375" style="128" customWidth="1"/>
    <col min="33" max="33" width="11.7109375" style="128" customWidth="1"/>
    <col min="34" max="34" width="25.7109375" style="128" customWidth="1"/>
    <col min="35" max="35" width="12.42578125" style="128" customWidth="1"/>
    <col min="36" max="36" width="26.7109375" style="128" customWidth="1"/>
    <col min="37" max="37" width="12.42578125" style="128" customWidth="1"/>
    <col min="38" max="38" width="26.140625" style="128" customWidth="1"/>
    <col min="39" max="39" width="12.140625" style="128" customWidth="1"/>
    <col min="40" max="40" width="26" style="128" customWidth="1"/>
    <col min="41" max="41" width="11.7109375" style="128" customWidth="1"/>
    <col min="42" max="42" width="26" style="128" customWidth="1"/>
    <col min="43" max="43" width="11.7109375" style="128" customWidth="1"/>
    <col min="44" max="44" width="25.7109375" style="128" customWidth="1"/>
    <col min="45" max="45" width="11.85546875" style="128" customWidth="1"/>
    <col min="46" max="46" width="30.7109375" style="128" customWidth="1"/>
    <col min="47" max="47" width="15.7109375" style="128" customWidth="1"/>
    <col min="48" max="48" width="30.7109375" style="128" customWidth="1"/>
    <col min="49" max="49" width="15.7109375" style="128" customWidth="1"/>
    <col min="50" max="50" width="30.7109375" style="128" customWidth="1"/>
    <col min="51" max="51" width="15.7109375" style="128" customWidth="1"/>
    <col min="52" max="52" width="30.7109375" style="128" customWidth="1"/>
    <col min="53" max="53" width="15.7109375" style="128" customWidth="1"/>
    <col min="54" max="54" width="30.7109375" style="128" customWidth="1"/>
    <col min="55" max="55" width="15.7109375" style="128" customWidth="1"/>
    <col min="56" max="56" width="30.7109375" style="128" customWidth="1"/>
    <col min="57" max="57" width="15.7109375" style="128" customWidth="1"/>
    <col min="58" max="58" width="30.7109375" style="128" customWidth="1"/>
    <col min="59" max="59" width="15.7109375" style="128" customWidth="1"/>
    <col min="60" max="60" width="30.7109375" style="128" customWidth="1"/>
    <col min="61" max="61" width="15.7109375" style="128" customWidth="1"/>
    <col min="62" max="62" width="30.7109375" style="128" customWidth="1"/>
    <col min="63" max="63" width="15.7109375" style="128" customWidth="1"/>
    <col min="64" max="64" width="30.7109375" style="128" customWidth="1"/>
    <col min="65" max="65" width="15.7109375" style="128" customWidth="1"/>
    <col min="66" max="66" width="30.7109375" style="128" customWidth="1"/>
    <col min="67" max="67" width="15.7109375" style="128" customWidth="1"/>
    <col min="68" max="68" width="30.7109375" style="128" customWidth="1"/>
    <col min="69" max="69" width="15.7109375" style="128" customWidth="1"/>
    <col min="70" max="70" width="30.7109375" style="128" customWidth="1"/>
    <col min="71" max="71" width="15.7109375" style="128" customWidth="1"/>
    <col min="72" max="72" width="30.7109375" style="128" customWidth="1"/>
    <col min="73" max="73" width="15.7109375" style="128" customWidth="1"/>
    <col min="74" max="74" width="30.7109375" style="128" customWidth="1"/>
    <col min="75" max="75" width="15.7109375" style="128" customWidth="1"/>
    <col min="76" max="76" width="30.7109375" style="128" customWidth="1"/>
    <col min="77" max="77" width="15.7109375" style="107" customWidth="1"/>
    <col min="78" max="16384" width="11.42578125" style="107"/>
  </cols>
  <sheetData>
    <row r="1" spans="1:76" s="100" customFormat="1" ht="33" customHeight="1" x14ac:dyDescent="0.25">
      <c r="A1" s="99" t="s">
        <v>101</v>
      </c>
      <c r="B1" s="99"/>
      <c r="C1" s="197" t="s">
        <v>121</v>
      </c>
      <c r="D1" s="198"/>
      <c r="E1" s="198"/>
      <c r="F1" s="198"/>
      <c r="G1" s="198"/>
      <c r="H1" s="198"/>
      <c r="I1" s="198"/>
      <c r="J1" s="198"/>
      <c r="K1" s="198"/>
      <c r="L1" s="198"/>
      <c r="M1" s="105"/>
      <c r="N1" s="105"/>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79"/>
      <c r="AS1" s="179"/>
      <c r="AT1" s="179"/>
      <c r="AU1" s="179"/>
      <c r="AV1" s="179"/>
      <c r="AW1" s="179"/>
      <c r="AX1" s="179"/>
      <c r="AY1" s="179"/>
      <c r="AZ1" s="179"/>
      <c r="BA1" s="179"/>
      <c r="BB1" s="179"/>
      <c r="BC1" s="179"/>
      <c r="BD1" s="179"/>
      <c r="BE1" s="179"/>
      <c r="BF1" s="179"/>
      <c r="BG1" s="179"/>
      <c r="BH1" s="179"/>
      <c r="BI1" s="179"/>
      <c r="BJ1" s="179"/>
      <c r="BK1" s="179"/>
      <c r="BL1" s="179"/>
      <c r="BM1" s="179"/>
      <c r="BN1" s="179"/>
      <c r="BO1" s="179"/>
      <c r="BP1" s="179"/>
      <c r="BQ1" s="179"/>
      <c r="BR1" s="179"/>
      <c r="BS1" s="179"/>
      <c r="BT1" s="179"/>
      <c r="BU1" s="179"/>
      <c r="BV1" s="179"/>
      <c r="BW1" s="179"/>
      <c r="BX1" s="179"/>
    </row>
    <row r="2" spans="1:76" s="100" customFormat="1" ht="33" customHeight="1" x14ac:dyDescent="0.25">
      <c r="A2" s="99"/>
      <c r="B2" s="99"/>
      <c r="C2" s="197" t="s">
        <v>240</v>
      </c>
      <c r="D2" s="198"/>
      <c r="E2" s="198"/>
      <c r="F2" s="198"/>
      <c r="G2" s="198"/>
      <c r="H2" s="198"/>
      <c r="I2" s="198"/>
      <c r="J2" s="198"/>
      <c r="K2" s="198"/>
      <c r="L2" s="198"/>
      <c r="M2" s="105"/>
      <c r="N2" s="105"/>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c r="AX2" s="179"/>
      <c r="AY2" s="179"/>
      <c r="AZ2" s="179"/>
      <c r="BA2" s="179"/>
      <c r="BB2" s="179"/>
      <c r="BC2" s="179"/>
      <c r="BD2" s="179"/>
      <c r="BE2" s="179"/>
      <c r="BF2" s="179"/>
      <c r="BG2" s="179"/>
      <c r="BH2" s="179"/>
      <c r="BI2" s="179"/>
      <c r="BJ2" s="179"/>
      <c r="BK2" s="179"/>
      <c r="BL2" s="179"/>
      <c r="BM2" s="179"/>
      <c r="BN2" s="179"/>
      <c r="BO2" s="179"/>
      <c r="BP2" s="179"/>
      <c r="BQ2" s="179"/>
      <c r="BR2" s="179"/>
      <c r="BS2" s="179"/>
      <c r="BT2" s="179"/>
      <c r="BU2" s="179"/>
      <c r="BV2" s="179"/>
      <c r="BW2" s="179"/>
      <c r="BX2" s="179"/>
    </row>
    <row r="3" spans="1:76" s="100" customFormat="1" ht="33" customHeight="1" x14ac:dyDescent="0.25">
      <c r="A3" s="99"/>
      <c r="B3" s="99"/>
      <c r="C3" s="197" t="s">
        <v>204</v>
      </c>
      <c r="D3" s="198"/>
      <c r="E3" s="198"/>
      <c r="F3" s="198"/>
      <c r="G3" s="198"/>
      <c r="H3" s="198"/>
      <c r="I3" s="198"/>
      <c r="J3" s="198"/>
      <c r="K3" s="198"/>
      <c r="L3" s="198"/>
      <c r="M3" s="105"/>
      <c r="N3" s="105"/>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79"/>
      <c r="AW3" s="179"/>
      <c r="AX3" s="179"/>
      <c r="AY3" s="179"/>
      <c r="AZ3" s="179"/>
      <c r="BA3" s="179"/>
      <c r="BB3" s="179"/>
      <c r="BC3" s="179"/>
      <c r="BD3" s="179"/>
      <c r="BE3" s="179"/>
      <c r="BF3" s="179"/>
      <c r="BG3" s="179"/>
      <c r="BH3" s="179"/>
      <c r="BI3" s="179"/>
      <c r="BJ3" s="179"/>
      <c r="BK3" s="179"/>
      <c r="BL3" s="179"/>
      <c r="BM3" s="179"/>
      <c r="BN3" s="179"/>
      <c r="BO3" s="179"/>
      <c r="BP3" s="179"/>
      <c r="BQ3" s="179"/>
      <c r="BR3" s="179"/>
      <c r="BS3" s="179"/>
      <c r="BT3" s="179"/>
      <c r="BU3" s="179"/>
      <c r="BV3" s="179"/>
      <c r="BW3" s="179"/>
      <c r="BX3" s="179"/>
    </row>
    <row r="4" spans="1:76" s="100" customFormat="1" ht="60.75" customHeight="1" x14ac:dyDescent="0.25">
      <c r="A4" s="105"/>
      <c r="B4" s="181"/>
      <c r="C4" s="200" t="s">
        <v>241</v>
      </c>
      <c r="D4" s="201"/>
      <c r="E4" s="201"/>
      <c r="F4" s="201"/>
      <c r="G4" s="201"/>
      <c r="H4" s="201"/>
      <c r="I4" s="201"/>
      <c r="J4" s="201"/>
      <c r="K4" s="201"/>
      <c r="L4" s="201"/>
      <c r="M4" s="182"/>
      <c r="N4" s="182"/>
      <c r="O4" s="180"/>
      <c r="P4" s="180"/>
      <c r="Q4" s="180"/>
      <c r="R4" s="180"/>
      <c r="S4" s="180"/>
      <c r="T4" s="180"/>
      <c r="U4" s="180"/>
      <c r="V4" s="180"/>
      <c r="W4" s="180"/>
      <c r="X4" s="180"/>
      <c r="Y4" s="180"/>
      <c r="Z4" s="180"/>
      <c r="AA4" s="180"/>
      <c r="AB4" s="180"/>
      <c r="AC4" s="180"/>
      <c r="AD4" s="180"/>
      <c r="AE4" s="180"/>
      <c r="AF4" s="180"/>
      <c r="AG4" s="180"/>
      <c r="AH4" s="180"/>
      <c r="AI4" s="180"/>
      <c r="AJ4" s="180"/>
      <c r="AK4" s="180"/>
      <c r="AL4" s="180"/>
      <c r="AM4" s="180"/>
      <c r="AN4" s="180"/>
      <c r="AO4" s="180"/>
      <c r="AP4" s="180"/>
      <c r="AQ4" s="180"/>
      <c r="AR4" s="180"/>
      <c r="AS4" s="180"/>
      <c r="AT4" s="180"/>
      <c r="AU4" s="180"/>
      <c r="AV4" s="180"/>
      <c r="AW4" s="180"/>
      <c r="AX4" s="180"/>
      <c r="AY4" s="180"/>
      <c r="AZ4" s="180"/>
      <c r="BA4" s="180"/>
      <c r="BB4" s="180"/>
      <c r="BC4" s="180"/>
      <c r="BD4" s="180"/>
      <c r="BE4" s="180"/>
      <c r="BF4" s="180"/>
      <c r="BG4" s="180"/>
      <c r="BH4" s="180"/>
      <c r="BI4" s="180"/>
      <c r="BJ4" s="180"/>
      <c r="BK4" s="180"/>
      <c r="BL4" s="180"/>
      <c r="BM4" s="180"/>
      <c r="BN4" s="180"/>
      <c r="BO4" s="180"/>
      <c r="BP4" s="180"/>
      <c r="BQ4" s="180"/>
      <c r="BR4" s="180"/>
      <c r="BS4" s="180"/>
      <c r="BT4" s="180"/>
      <c r="BU4" s="180"/>
      <c r="BV4" s="180"/>
      <c r="BW4" s="180"/>
      <c r="BX4" s="180"/>
    </row>
    <row r="5" spans="1:76" ht="21.75" customHeight="1" x14ac:dyDescent="0.2">
      <c r="A5" s="206" t="s">
        <v>0</v>
      </c>
      <c r="B5" s="209" t="s">
        <v>124</v>
      </c>
      <c r="C5" s="211">
        <v>1</v>
      </c>
      <c r="D5" s="211"/>
      <c r="E5" s="211">
        <v>2</v>
      </c>
      <c r="F5" s="211"/>
      <c r="G5" s="211">
        <v>3</v>
      </c>
      <c r="H5" s="211"/>
      <c r="I5" s="189">
        <v>4</v>
      </c>
      <c r="J5" s="189"/>
      <c r="K5" s="189">
        <v>5</v>
      </c>
      <c r="L5" s="189"/>
      <c r="M5" s="189">
        <v>6</v>
      </c>
      <c r="N5" s="189"/>
      <c r="O5" s="189">
        <v>7</v>
      </c>
      <c r="P5" s="189"/>
      <c r="Q5" s="189">
        <v>8</v>
      </c>
      <c r="R5" s="189"/>
      <c r="S5" s="189">
        <v>9</v>
      </c>
      <c r="T5" s="189"/>
      <c r="U5" s="189">
        <v>10</v>
      </c>
      <c r="V5" s="189"/>
      <c r="W5" s="189">
        <v>11</v>
      </c>
      <c r="X5" s="189"/>
      <c r="Y5" s="189">
        <v>12</v>
      </c>
      <c r="Z5" s="189"/>
      <c r="AA5" s="189">
        <v>13</v>
      </c>
      <c r="AB5" s="189"/>
      <c r="AC5" s="189">
        <v>14</v>
      </c>
      <c r="AD5" s="189"/>
      <c r="AE5" s="189">
        <v>15</v>
      </c>
      <c r="AF5" s="189"/>
      <c r="AG5" s="189">
        <v>16</v>
      </c>
      <c r="AH5" s="189"/>
      <c r="AI5" s="189">
        <v>17</v>
      </c>
      <c r="AJ5" s="189"/>
      <c r="AK5" s="189">
        <v>18</v>
      </c>
      <c r="AL5" s="189"/>
      <c r="AM5" s="189">
        <v>19</v>
      </c>
      <c r="AN5" s="189"/>
      <c r="AO5" s="189">
        <v>20</v>
      </c>
      <c r="AP5" s="189"/>
      <c r="AQ5" s="189">
        <v>21</v>
      </c>
      <c r="AR5" s="189"/>
      <c r="AS5" s="189">
        <v>22</v>
      </c>
      <c r="AT5" s="189"/>
      <c r="AU5" s="189">
        <v>23</v>
      </c>
      <c r="AV5" s="189"/>
      <c r="AW5" s="189">
        <v>24</v>
      </c>
      <c r="AX5" s="189"/>
      <c r="AY5" s="189">
        <v>25</v>
      </c>
      <c r="AZ5" s="189"/>
      <c r="BA5" s="189">
        <v>26</v>
      </c>
      <c r="BB5" s="189"/>
      <c r="BC5" s="189">
        <v>27</v>
      </c>
      <c r="BD5" s="189"/>
      <c r="BE5" s="189">
        <v>28</v>
      </c>
      <c r="BF5" s="189"/>
      <c r="BG5" s="189">
        <v>29</v>
      </c>
      <c r="BH5" s="189"/>
      <c r="BI5" s="189">
        <v>30</v>
      </c>
      <c r="BJ5" s="189"/>
      <c r="BK5" s="189">
        <v>31</v>
      </c>
      <c r="BL5" s="189"/>
      <c r="BM5" s="189">
        <v>32</v>
      </c>
      <c r="BN5" s="189"/>
      <c r="BO5" s="189">
        <v>33</v>
      </c>
      <c r="BP5" s="189"/>
      <c r="BQ5" s="189">
        <v>34</v>
      </c>
      <c r="BR5" s="189"/>
      <c r="BS5" s="189">
        <v>35</v>
      </c>
      <c r="BT5" s="189"/>
      <c r="BU5" s="189">
        <v>36</v>
      </c>
      <c r="BV5" s="189"/>
      <c r="BW5" s="189">
        <v>37</v>
      </c>
      <c r="BX5" s="189"/>
    </row>
    <row r="6" spans="1:76" s="188" customFormat="1" ht="72" customHeight="1" x14ac:dyDescent="0.2">
      <c r="A6" s="207"/>
      <c r="B6" s="210"/>
      <c r="C6" s="199" t="s">
        <v>218</v>
      </c>
      <c r="D6" s="199"/>
      <c r="E6" s="199" t="s">
        <v>219</v>
      </c>
      <c r="F6" s="199"/>
      <c r="G6" s="199" t="s">
        <v>220</v>
      </c>
      <c r="H6" s="199"/>
      <c r="I6" s="190" t="s">
        <v>291</v>
      </c>
      <c r="J6" s="190"/>
      <c r="K6" s="190" t="s">
        <v>221</v>
      </c>
      <c r="L6" s="190"/>
      <c r="M6" s="190" t="s">
        <v>222</v>
      </c>
      <c r="N6" s="190"/>
      <c r="O6" s="190" t="s">
        <v>243</v>
      </c>
      <c r="P6" s="190"/>
      <c r="Q6" s="190" t="s">
        <v>270</v>
      </c>
      <c r="R6" s="190"/>
      <c r="S6" s="190" t="s">
        <v>244</v>
      </c>
      <c r="T6" s="190"/>
      <c r="U6" s="190" t="s">
        <v>245</v>
      </c>
      <c r="V6" s="190"/>
      <c r="W6" s="190" t="s">
        <v>246</v>
      </c>
      <c r="X6" s="190"/>
      <c r="Y6" s="190" t="s">
        <v>247</v>
      </c>
      <c r="Z6" s="190"/>
      <c r="AA6" s="190" t="s">
        <v>248</v>
      </c>
      <c r="AB6" s="190"/>
      <c r="AC6" s="190" t="s">
        <v>249</v>
      </c>
      <c r="AD6" s="190"/>
      <c r="AE6" s="190" t="s">
        <v>250</v>
      </c>
      <c r="AF6" s="190"/>
      <c r="AG6" s="190" t="s">
        <v>251</v>
      </c>
      <c r="AH6" s="190"/>
      <c r="AI6" s="190" t="s">
        <v>252</v>
      </c>
      <c r="AJ6" s="190"/>
      <c r="AK6" s="190" t="s">
        <v>253</v>
      </c>
      <c r="AL6" s="190"/>
      <c r="AM6" s="190" t="s">
        <v>254</v>
      </c>
      <c r="AN6" s="190"/>
      <c r="AO6" s="190" t="s">
        <v>255</v>
      </c>
      <c r="AP6" s="190"/>
      <c r="AQ6" s="190" t="s">
        <v>279</v>
      </c>
      <c r="AR6" s="190"/>
      <c r="AS6" s="190" t="s">
        <v>256</v>
      </c>
      <c r="AT6" s="190"/>
      <c r="AU6" s="190" t="s">
        <v>280</v>
      </c>
      <c r="AV6" s="190"/>
      <c r="AW6" s="190" t="s">
        <v>257</v>
      </c>
      <c r="AX6" s="190"/>
      <c r="AY6" s="190" t="s">
        <v>258</v>
      </c>
      <c r="AZ6" s="190"/>
      <c r="BA6" s="190" t="s">
        <v>259</v>
      </c>
      <c r="BB6" s="190"/>
      <c r="BC6" s="190" t="s">
        <v>260</v>
      </c>
      <c r="BD6" s="190"/>
      <c r="BE6" s="190" t="s">
        <v>261</v>
      </c>
      <c r="BF6" s="190"/>
      <c r="BG6" s="190" t="s">
        <v>262</v>
      </c>
      <c r="BH6" s="190"/>
      <c r="BI6" s="190" t="s">
        <v>263</v>
      </c>
      <c r="BJ6" s="190"/>
      <c r="BK6" s="190" t="s">
        <v>264</v>
      </c>
      <c r="BL6" s="190"/>
      <c r="BM6" s="190" t="s">
        <v>265</v>
      </c>
      <c r="BN6" s="190"/>
      <c r="BO6" s="190" t="s">
        <v>266</v>
      </c>
      <c r="BP6" s="190"/>
      <c r="BQ6" s="190" t="s">
        <v>267</v>
      </c>
      <c r="BR6" s="190"/>
      <c r="BS6" s="190" t="s">
        <v>284</v>
      </c>
      <c r="BT6" s="190"/>
      <c r="BU6" s="190" t="s">
        <v>268</v>
      </c>
      <c r="BV6" s="190"/>
      <c r="BW6" s="190" t="s">
        <v>269</v>
      </c>
      <c r="BX6" s="190"/>
    </row>
    <row r="7" spans="1:76" ht="64.5" customHeight="1" x14ac:dyDescent="0.2">
      <c r="A7" s="208"/>
      <c r="B7" s="170" t="s">
        <v>125</v>
      </c>
      <c r="C7" s="170" t="s">
        <v>126</v>
      </c>
      <c r="D7" s="171" t="s">
        <v>205</v>
      </c>
      <c r="E7" s="170" t="s">
        <v>126</v>
      </c>
      <c r="F7" s="171" t="s">
        <v>205</v>
      </c>
      <c r="G7" s="170" t="s">
        <v>126</v>
      </c>
      <c r="H7" s="171" t="s">
        <v>205</v>
      </c>
      <c r="I7" s="170" t="s">
        <v>126</v>
      </c>
      <c r="J7" s="171" t="s">
        <v>205</v>
      </c>
      <c r="K7" s="170" t="s">
        <v>126</v>
      </c>
      <c r="L7" s="171" t="s">
        <v>205</v>
      </c>
      <c r="M7" s="170" t="s">
        <v>126</v>
      </c>
      <c r="N7" s="171" t="s">
        <v>205</v>
      </c>
      <c r="O7" s="170" t="s">
        <v>126</v>
      </c>
      <c r="P7" s="171" t="s">
        <v>205</v>
      </c>
      <c r="Q7" s="170" t="s">
        <v>126</v>
      </c>
      <c r="R7" s="171" t="s">
        <v>205</v>
      </c>
      <c r="S7" s="170" t="s">
        <v>126</v>
      </c>
      <c r="T7" s="171" t="s">
        <v>205</v>
      </c>
      <c r="U7" s="170" t="s">
        <v>126</v>
      </c>
      <c r="V7" s="171" t="s">
        <v>205</v>
      </c>
      <c r="W7" s="170" t="s">
        <v>126</v>
      </c>
      <c r="X7" s="171" t="s">
        <v>205</v>
      </c>
      <c r="Y7" s="170" t="s">
        <v>126</v>
      </c>
      <c r="Z7" s="171" t="s">
        <v>205</v>
      </c>
      <c r="AA7" s="170" t="s">
        <v>126</v>
      </c>
      <c r="AB7" s="171" t="s">
        <v>205</v>
      </c>
      <c r="AC7" s="170" t="s">
        <v>126</v>
      </c>
      <c r="AD7" s="171" t="s">
        <v>205</v>
      </c>
      <c r="AE7" s="170" t="s">
        <v>126</v>
      </c>
      <c r="AF7" s="171" t="s">
        <v>205</v>
      </c>
      <c r="AG7" s="170" t="s">
        <v>126</v>
      </c>
      <c r="AH7" s="171" t="s">
        <v>205</v>
      </c>
      <c r="AI7" s="170" t="s">
        <v>126</v>
      </c>
      <c r="AJ7" s="171" t="s">
        <v>205</v>
      </c>
      <c r="AK7" s="170" t="s">
        <v>126</v>
      </c>
      <c r="AL7" s="171" t="s">
        <v>205</v>
      </c>
      <c r="AM7" s="170" t="s">
        <v>126</v>
      </c>
      <c r="AN7" s="171" t="s">
        <v>205</v>
      </c>
      <c r="AO7" s="170" t="s">
        <v>126</v>
      </c>
      <c r="AP7" s="171" t="s">
        <v>205</v>
      </c>
      <c r="AQ7" s="170" t="s">
        <v>126</v>
      </c>
      <c r="AR7" s="171" t="s">
        <v>205</v>
      </c>
      <c r="AS7" s="170" t="s">
        <v>126</v>
      </c>
      <c r="AT7" s="171" t="s">
        <v>205</v>
      </c>
      <c r="AU7" s="170" t="s">
        <v>126</v>
      </c>
      <c r="AV7" s="171" t="s">
        <v>205</v>
      </c>
      <c r="AW7" s="170" t="s">
        <v>126</v>
      </c>
      <c r="AX7" s="171" t="s">
        <v>205</v>
      </c>
      <c r="AY7" s="170" t="s">
        <v>126</v>
      </c>
      <c r="AZ7" s="171" t="s">
        <v>205</v>
      </c>
      <c r="BA7" s="170" t="s">
        <v>126</v>
      </c>
      <c r="BB7" s="171" t="s">
        <v>205</v>
      </c>
      <c r="BC7" s="170" t="s">
        <v>126</v>
      </c>
      <c r="BD7" s="171" t="s">
        <v>205</v>
      </c>
      <c r="BE7" s="170" t="s">
        <v>126</v>
      </c>
      <c r="BF7" s="171" t="s">
        <v>205</v>
      </c>
      <c r="BG7" s="170" t="s">
        <v>126</v>
      </c>
      <c r="BH7" s="171" t="s">
        <v>205</v>
      </c>
      <c r="BI7" s="170" t="s">
        <v>126</v>
      </c>
      <c r="BJ7" s="171" t="s">
        <v>205</v>
      </c>
      <c r="BK7" s="170" t="s">
        <v>126</v>
      </c>
      <c r="BL7" s="171" t="s">
        <v>205</v>
      </c>
      <c r="BM7" s="170" t="s">
        <v>126</v>
      </c>
      <c r="BN7" s="171" t="s">
        <v>205</v>
      </c>
      <c r="BO7" s="170" t="s">
        <v>126</v>
      </c>
      <c r="BP7" s="171" t="s">
        <v>205</v>
      </c>
      <c r="BQ7" s="170" t="s">
        <v>126</v>
      </c>
      <c r="BR7" s="171" t="s">
        <v>205</v>
      </c>
      <c r="BS7" s="170" t="s">
        <v>126</v>
      </c>
      <c r="BT7" s="171" t="s">
        <v>205</v>
      </c>
      <c r="BU7" s="170" t="s">
        <v>126</v>
      </c>
      <c r="BV7" s="171" t="s">
        <v>205</v>
      </c>
      <c r="BW7" s="170" t="s">
        <v>126</v>
      </c>
      <c r="BX7" s="171" t="s">
        <v>205</v>
      </c>
    </row>
    <row r="8" spans="1:76" ht="31.5" customHeight="1" x14ac:dyDescent="0.2">
      <c r="A8" s="112"/>
      <c r="B8" s="183"/>
      <c r="C8" s="193" t="s">
        <v>206</v>
      </c>
      <c r="D8" s="194"/>
      <c r="E8" s="194"/>
      <c r="F8" s="194"/>
      <c r="G8" s="194"/>
      <c r="H8" s="194"/>
      <c r="I8" s="194"/>
      <c r="J8" s="194"/>
      <c r="K8" s="194"/>
      <c r="L8" s="194"/>
      <c r="M8" s="194"/>
      <c r="N8" s="194"/>
      <c r="O8" s="194"/>
      <c r="P8" s="194"/>
      <c r="Q8" s="194"/>
      <c r="R8" s="194"/>
      <c r="S8" s="194"/>
      <c r="T8" s="195"/>
      <c r="U8" s="193" t="s">
        <v>206</v>
      </c>
      <c r="V8" s="194"/>
      <c r="W8" s="194"/>
      <c r="X8" s="194"/>
      <c r="Y8" s="194"/>
      <c r="Z8" s="194"/>
      <c r="AA8" s="194"/>
      <c r="AB8" s="194"/>
      <c r="AC8" s="194"/>
      <c r="AD8" s="194"/>
      <c r="AE8" s="194"/>
      <c r="AF8" s="194"/>
      <c r="AG8" s="194"/>
      <c r="AH8" s="194"/>
      <c r="AI8" s="194"/>
      <c r="AJ8" s="194"/>
      <c r="AK8" s="194"/>
      <c r="AL8" s="195"/>
      <c r="AM8" s="193" t="s">
        <v>206</v>
      </c>
      <c r="AN8" s="194"/>
      <c r="AO8" s="194"/>
      <c r="AP8" s="194"/>
      <c r="AQ8" s="194"/>
      <c r="AR8" s="194"/>
      <c r="AS8" s="194"/>
      <c r="AT8" s="194"/>
      <c r="AU8" s="194"/>
      <c r="AV8" s="194"/>
      <c r="AW8" s="194"/>
      <c r="AX8" s="194"/>
      <c r="AY8" s="194"/>
      <c r="AZ8" s="194"/>
      <c r="BA8" s="194"/>
      <c r="BB8" s="194"/>
      <c r="BC8" s="194"/>
      <c r="BD8" s="195"/>
      <c r="BE8" s="193" t="s">
        <v>206</v>
      </c>
      <c r="BF8" s="194"/>
      <c r="BG8" s="194"/>
      <c r="BH8" s="194"/>
      <c r="BI8" s="194"/>
      <c r="BJ8" s="194"/>
      <c r="BK8" s="194"/>
      <c r="BL8" s="194"/>
      <c r="BM8" s="194"/>
      <c r="BN8" s="194"/>
      <c r="BO8" s="194"/>
      <c r="BP8" s="194"/>
      <c r="BQ8" s="194"/>
      <c r="BR8" s="194"/>
      <c r="BS8" s="194"/>
      <c r="BT8" s="194"/>
      <c r="BU8" s="194"/>
      <c r="BV8" s="194"/>
      <c r="BW8" s="175"/>
      <c r="BX8" s="175"/>
    </row>
    <row r="9" spans="1:76" ht="47.25" customHeight="1" x14ac:dyDescent="0.2">
      <c r="A9" s="172" t="s">
        <v>229</v>
      </c>
      <c r="B9" s="184" t="s">
        <v>207</v>
      </c>
      <c r="C9" s="171" t="s">
        <v>131</v>
      </c>
      <c r="D9" s="171"/>
      <c r="E9" s="171" t="s">
        <v>131</v>
      </c>
      <c r="F9" s="171"/>
      <c r="G9" s="171" t="s">
        <v>131</v>
      </c>
      <c r="H9" s="171"/>
      <c r="I9" s="171" t="s">
        <v>131</v>
      </c>
      <c r="J9" s="171"/>
      <c r="K9" s="171" t="s">
        <v>131</v>
      </c>
      <c r="L9" s="171"/>
      <c r="M9" s="171" t="s">
        <v>131</v>
      </c>
      <c r="N9" s="171"/>
      <c r="O9" s="171" t="s">
        <v>131</v>
      </c>
      <c r="P9" s="171"/>
      <c r="Q9" s="171" t="s">
        <v>131</v>
      </c>
      <c r="R9" s="171"/>
      <c r="S9" s="171" t="s">
        <v>130</v>
      </c>
      <c r="T9" s="171" t="s">
        <v>273</v>
      </c>
      <c r="U9" s="171" t="s">
        <v>271</v>
      </c>
      <c r="V9" s="171"/>
      <c r="W9" s="171" t="s">
        <v>271</v>
      </c>
      <c r="X9" s="171"/>
      <c r="Y9" s="171" t="s">
        <v>131</v>
      </c>
      <c r="Z9" s="171"/>
      <c r="AA9" s="171" t="s">
        <v>131</v>
      </c>
      <c r="AB9" s="171"/>
      <c r="AC9" s="171" t="s">
        <v>131</v>
      </c>
      <c r="AD9" s="171"/>
      <c r="AE9" s="171" t="s">
        <v>131</v>
      </c>
      <c r="AF9" s="171"/>
      <c r="AG9" s="171" t="s">
        <v>131</v>
      </c>
      <c r="AH9" s="171"/>
      <c r="AI9" s="171" t="s">
        <v>131</v>
      </c>
      <c r="AJ9" s="171"/>
      <c r="AK9" s="171" t="s">
        <v>131</v>
      </c>
      <c r="AL9" s="171"/>
      <c r="AM9" s="171" t="s">
        <v>131</v>
      </c>
      <c r="AN9" s="171"/>
      <c r="AO9" s="171" t="s">
        <v>131</v>
      </c>
      <c r="AP9" s="171"/>
      <c r="AQ9" s="171" t="s">
        <v>131</v>
      </c>
      <c r="AR9" s="171"/>
      <c r="AS9" s="171" t="s">
        <v>131</v>
      </c>
      <c r="AT9" s="171"/>
      <c r="AU9" s="171" t="s">
        <v>131</v>
      </c>
      <c r="AV9" s="171"/>
      <c r="AW9" s="171" t="s">
        <v>131</v>
      </c>
      <c r="AX9" s="171"/>
      <c r="AY9" s="171" t="s">
        <v>131</v>
      </c>
      <c r="AZ9" s="171"/>
      <c r="BA9" s="171" t="s">
        <v>131</v>
      </c>
      <c r="BB9" s="171"/>
      <c r="BC9" s="171" t="s">
        <v>131</v>
      </c>
      <c r="BD9" s="171"/>
      <c r="BE9" s="171" t="s">
        <v>131</v>
      </c>
      <c r="BF9" s="171"/>
      <c r="BG9" s="171" t="s">
        <v>131</v>
      </c>
      <c r="BH9" s="171"/>
      <c r="BI9" s="171" t="s">
        <v>131</v>
      </c>
      <c r="BJ9" s="171"/>
      <c r="BK9" s="171" t="s">
        <v>131</v>
      </c>
      <c r="BL9" s="171"/>
      <c r="BM9" s="171" t="s">
        <v>131</v>
      </c>
      <c r="BN9" s="171"/>
      <c r="BO9" s="171" t="s">
        <v>131</v>
      </c>
      <c r="BP9" s="171"/>
      <c r="BQ9" s="171" t="s">
        <v>131</v>
      </c>
      <c r="BR9" s="171"/>
      <c r="BS9" s="171" t="s">
        <v>131</v>
      </c>
      <c r="BT9" s="171"/>
      <c r="BU9" s="171" t="s">
        <v>131</v>
      </c>
      <c r="BV9" s="171"/>
      <c r="BW9" s="171" t="s">
        <v>131</v>
      </c>
      <c r="BX9" s="171"/>
    </row>
    <row r="10" spans="1:76" ht="50.25" customHeight="1" x14ac:dyDescent="0.2">
      <c r="A10" s="174" t="s">
        <v>230</v>
      </c>
      <c r="B10" s="185" t="s">
        <v>211</v>
      </c>
      <c r="C10" s="171" t="s">
        <v>131</v>
      </c>
      <c r="D10" s="173"/>
      <c r="E10" s="171" t="s">
        <v>131</v>
      </c>
      <c r="F10" s="173"/>
      <c r="G10" s="171" t="s">
        <v>131</v>
      </c>
      <c r="H10" s="173"/>
      <c r="I10" s="171" t="s">
        <v>131</v>
      </c>
      <c r="J10" s="173"/>
      <c r="K10" s="171" t="s">
        <v>131</v>
      </c>
      <c r="L10" s="173"/>
      <c r="M10" s="171" t="s">
        <v>131</v>
      </c>
      <c r="N10" s="173"/>
      <c r="O10" s="171" t="s">
        <v>131</v>
      </c>
      <c r="P10" s="173"/>
      <c r="Q10" s="171" t="s">
        <v>131</v>
      </c>
      <c r="R10" s="173"/>
      <c r="S10" s="171" t="s">
        <v>131</v>
      </c>
      <c r="T10" s="173"/>
      <c r="U10" s="171" t="s">
        <v>271</v>
      </c>
      <c r="V10" s="173"/>
      <c r="W10" s="171" t="s">
        <v>271</v>
      </c>
      <c r="X10" s="173"/>
      <c r="Y10" s="171" t="s">
        <v>131</v>
      </c>
      <c r="Z10" s="173"/>
      <c r="AA10" s="171" t="s">
        <v>131</v>
      </c>
      <c r="AB10" s="173"/>
      <c r="AC10" s="171" t="s">
        <v>131</v>
      </c>
      <c r="AD10" s="173"/>
      <c r="AE10" s="171" t="s">
        <v>131</v>
      </c>
      <c r="AF10" s="173"/>
      <c r="AG10" s="171" t="s">
        <v>131</v>
      </c>
      <c r="AH10" s="173"/>
      <c r="AI10" s="171" t="s">
        <v>131</v>
      </c>
      <c r="AJ10" s="173"/>
      <c r="AK10" s="171" t="s">
        <v>131</v>
      </c>
      <c r="AL10" s="173"/>
      <c r="AM10" s="171" t="s">
        <v>131</v>
      </c>
      <c r="AN10" s="173"/>
      <c r="AO10" s="171" t="s">
        <v>131</v>
      </c>
      <c r="AP10" s="173"/>
      <c r="AQ10" s="171" t="s">
        <v>131</v>
      </c>
      <c r="AR10" s="173"/>
      <c r="AS10" s="171" t="s">
        <v>131</v>
      </c>
      <c r="AT10" s="173"/>
      <c r="AU10" s="171" t="s">
        <v>131</v>
      </c>
      <c r="AV10" s="173"/>
      <c r="AW10" s="171" t="s">
        <v>131</v>
      </c>
      <c r="AX10" s="173"/>
      <c r="AY10" s="171" t="s">
        <v>131</v>
      </c>
      <c r="AZ10" s="173"/>
      <c r="BA10" s="171" t="s">
        <v>131</v>
      </c>
      <c r="BB10" s="173"/>
      <c r="BC10" s="171" t="s">
        <v>131</v>
      </c>
      <c r="BD10" s="173"/>
      <c r="BE10" s="171" t="s">
        <v>131</v>
      </c>
      <c r="BF10" s="173"/>
      <c r="BG10" s="171" t="s">
        <v>131</v>
      </c>
      <c r="BH10" s="173"/>
      <c r="BI10" s="171" t="s">
        <v>131</v>
      </c>
      <c r="BJ10" s="173"/>
      <c r="BK10" s="171" t="s">
        <v>131</v>
      </c>
      <c r="BL10" s="173"/>
      <c r="BM10" s="171" t="s">
        <v>131</v>
      </c>
      <c r="BN10" s="173"/>
      <c r="BO10" s="171" t="s">
        <v>131</v>
      </c>
      <c r="BP10" s="173"/>
      <c r="BQ10" s="171" t="s">
        <v>131</v>
      </c>
      <c r="BR10" s="173"/>
      <c r="BS10" s="171" t="s">
        <v>131</v>
      </c>
      <c r="BT10" s="173"/>
      <c r="BU10" s="171" t="s">
        <v>131</v>
      </c>
      <c r="BV10" s="173"/>
      <c r="BW10" s="171" t="s">
        <v>131</v>
      </c>
      <c r="BX10" s="173"/>
    </row>
    <row r="11" spans="1:76" ht="48.75" customHeight="1" x14ac:dyDescent="0.2">
      <c r="A11" s="203" t="s">
        <v>231</v>
      </c>
      <c r="B11" s="186" t="s">
        <v>223</v>
      </c>
      <c r="C11" s="177" t="s">
        <v>131</v>
      </c>
      <c r="D11" s="177"/>
      <c r="E11" s="177" t="s">
        <v>131</v>
      </c>
      <c r="F11" s="177"/>
      <c r="G11" s="177" t="s">
        <v>131</v>
      </c>
      <c r="H11" s="177"/>
      <c r="I11" s="177" t="s">
        <v>131</v>
      </c>
      <c r="J11" s="177"/>
      <c r="K11" s="177" t="s">
        <v>131</v>
      </c>
      <c r="L11" s="177"/>
      <c r="M11" s="177" t="s">
        <v>131</v>
      </c>
      <c r="N11" s="177"/>
      <c r="O11" s="177" t="s">
        <v>131</v>
      </c>
      <c r="P11" s="177"/>
      <c r="Q11" s="177" t="s">
        <v>131</v>
      </c>
      <c r="R11" s="177"/>
      <c r="S11" s="177" t="s">
        <v>131</v>
      </c>
      <c r="T11" s="177"/>
      <c r="U11" s="177" t="s">
        <v>271</v>
      </c>
      <c r="V11" s="177"/>
      <c r="W11" s="177" t="s">
        <v>271</v>
      </c>
      <c r="X11" s="177"/>
      <c r="Y11" s="177" t="s">
        <v>131</v>
      </c>
      <c r="Z11" s="177"/>
      <c r="AA11" s="171" t="s">
        <v>131</v>
      </c>
      <c r="AB11" s="177"/>
      <c r="AC11" s="177" t="s">
        <v>131</v>
      </c>
      <c r="AD11" s="177"/>
      <c r="AE11" s="177" t="s">
        <v>131</v>
      </c>
      <c r="AF11" s="177"/>
      <c r="AG11" s="171" t="s">
        <v>131</v>
      </c>
      <c r="AH11" s="177"/>
      <c r="AI11" s="171" t="s">
        <v>131</v>
      </c>
      <c r="AJ11" s="177"/>
      <c r="AK11" s="171" t="s">
        <v>131</v>
      </c>
      <c r="AL11" s="177"/>
      <c r="AM11" s="177" t="s">
        <v>130</v>
      </c>
      <c r="AN11" s="177" t="s">
        <v>276</v>
      </c>
      <c r="AO11" s="171" t="s">
        <v>131</v>
      </c>
      <c r="AP11" s="177"/>
      <c r="AQ11" s="171" t="s">
        <v>131</v>
      </c>
      <c r="AR11" s="177"/>
      <c r="AS11" s="171" t="s">
        <v>131</v>
      </c>
      <c r="AT11" s="177"/>
      <c r="AU11" s="171" t="s">
        <v>131</v>
      </c>
      <c r="AV11" s="177"/>
      <c r="AW11" s="171" t="s">
        <v>131</v>
      </c>
      <c r="AX11" s="177"/>
      <c r="AY11" s="171" t="s">
        <v>131</v>
      </c>
      <c r="AZ11" s="177"/>
      <c r="BA11" s="171" t="s">
        <v>131</v>
      </c>
      <c r="BB11" s="177"/>
      <c r="BC11" s="171" t="s">
        <v>131</v>
      </c>
      <c r="BD11" s="177"/>
      <c r="BE11" s="171" t="s">
        <v>131</v>
      </c>
      <c r="BF11" s="177"/>
      <c r="BG11" s="171" t="s">
        <v>131</v>
      </c>
      <c r="BH11" s="177"/>
      <c r="BI11" s="171" t="s">
        <v>131</v>
      </c>
      <c r="BJ11" s="177"/>
      <c r="BK11" s="171" t="s">
        <v>131</v>
      </c>
      <c r="BL11" s="177"/>
      <c r="BM11" s="171" t="s">
        <v>131</v>
      </c>
      <c r="BN11" s="177"/>
      <c r="BO11" s="171" t="s">
        <v>131</v>
      </c>
      <c r="BP11" s="177"/>
      <c r="BQ11" s="177" t="s">
        <v>131</v>
      </c>
      <c r="BR11" s="177"/>
      <c r="BS11" s="171" t="s">
        <v>131</v>
      </c>
      <c r="BT11" s="177"/>
      <c r="BU11" s="177" t="s">
        <v>131</v>
      </c>
      <c r="BV11" s="177"/>
      <c r="BW11" s="171" t="s">
        <v>131</v>
      </c>
      <c r="BX11" s="177"/>
    </row>
    <row r="12" spans="1:76" ht="48.75" customHeight="1" x14ac:dyDescent="0.2">
      <c r="A12" s="204"/>
      <c r="B12" s="186" t="s">
        <v>224</v>
      </c>
      <c r="C12" s="177" t="s">
        <v>131</v>
      </c>
      <c r="D12" s="177"/>
      <c r="E12" s="177" t="s">
        <v>131</v>
      </c>
      <c r="F12" s="177"/>
      <c r="G12" s="177" t="s">
        <v>131</v>
      </c>
      <c r="H12" s="177"/>
      <c r="I12" s="177" t="s">
        <v>131</v>
      </c>
      <c r="J12" s="177"/>
      <c r="K12" s="177" t="s">
        <v>131</v>
      </c>
      <c r="L12" s="177"/>
      <c r="M12" s="177" t="s">
        <v>131</v>
      </c>
      <c r="N12" s="177"/>
      <c r="O12" s="177" t="s">
        <v>131</v>
      </c>
      <c r="P12" s="177"/>
      <c r="Q12" s="177" t="s">
        <v>131</v>
      </c>
      <c r="R12" s="177"/>
      <c r="S12" s="177" t="s">
        <v>131</v>
      </c>
      <c r="T12" s="177"/>
      <c r="U12" s="177" t="s">
        <v>271</v>
      </c>
      <c r="V12" s="177"/>
      <c r="W12" s="177" t="s">
        <v>271</v>
      </c>
      <c r="X12" s="177"/>
      <c r="Y12" s="177" t="s">
        <v>131</v>
      </c>
      <c r="Z12" s="177"/>
      <c r="AA12" s="171" t="s">
        <v>131</v>
      </c>
      <c r="AB12" s="177"/>
      <c r="AC12" s="177" t="s">
        <v>131</v>
      </c>
      <c r="AD12" s="177"/>
      <c r="AE12" s="177" t="s">
        <v>131</v>
      </c>
      <c r="AF12" s="177"/>
      <c r="AG12" s="171" t="s">
        <v>131</v>
      </c>
      <c r="AH12" s="177"/>
      <c r="AI12" s="171" t="s">
        <v>131</v>
      </c>
      <c r="AJ12" s="177"/>
      <c r="AK12" s="171" t="s">
        <v>131</v>
      </c>
      <c r="AL12" s="177"/>
      <c r="AM12" s="177" t="s">
        <v>131</v>
      </c>
      <c r="AN12" s="177"/>
      <c r="AO12" s="171" t="s">
        <v>131</v>
      </c>
      <c r="AP12" s="177"/>
      <c r="AQ12" s="171" t="s">
        <v>131</v>
      </c>
      <c r="AR12" s="177"/>
      <c r="AS12" s="171" t="s">
        <v>131</v>
      </c>
      <c r="AT12" s="177"/>
      <c r="AU12" s="171" t="s">
        <v>131</v>
      </c>
      <c r="AV12" s="177"/>
      <c r="AW12" s="171" t="s">
        <v>131</v>
      </c>
      <c r="AX12" s="177"/>
      <c r="AY12" s="171" t="s">
        <v>131</v>
      </c>
      <c r="AZ12" s="177"/>
      <c r="BA12" s="171" t="s">
        <v>131</v>
      </c>
      <c r="BB12" s="177"/>
      <c r="BC12" s="171" t="s">
        <v>131</v>
      </c>
      <c r="BD12" s="177"/>
      <c r="BE12" s="171" t="s">
        <v>131</v>
      </c>
      <c r="BF12" s="177"/>
      <c r="BG12" s="171" t="s">
        <v>131</v>
      </c>
      <c r="BH12" s="177"/>
      <c r="BI12" s="171" t="s">
        <v>131</v>
      </c>
      <c r="BJ12" s="177"/>
      <c r="BK12" s="171" t="s">
        <v>131</v>
      </c>
      <c r="BL12" s="177"/>
      <c r="BM12" s="171" t="s">
        <v>131</v>
      </c>
      <c r="BN12" s="177"/>
      <c r="BO12" s="171" t="s">
        <v>131</v>
      </c>
      <c r="BP12" s="177"/>
      <c r="BQ12" s="177" t="s">
        <v>131</v>
      </c>
      <c r="BR12" s="177"/>
      <c r="BS12" s="171" t="s">
        <v>131</v>
      </c>
      <c r="BT12" s="177"/>
      <c r="BU12" s="177" t="s">
        <v>131</v>
      </c>
      <c r="BV12" s="177"/>
      <c r="BW12" s="171" t="s">
        <v>131</v>
      </c>
      <c r="BX12" s="177"/>
    </row>
    <row r="13" spans="1:76" ht="132" customHeight="1" x14ac:dyDescent="0.2">
      <c r="A13" s="202" t="s">
        <v>231</v>
      </c>
      <c r="B13" s="185" t="s">
        <v>208</v>
      </c>
      <c r="C13" s="171" t="s">
        <v>132</v>
      </c>
      <c r="D13" s="171"/>
      <c r="E13" s="171" t="s">
        <v>132</v>
      </c>
      <c r="F13" s="171"/>
      <c r="G13" s="171" t="s">
        <v>132</v>
      </c>
      <c r="H13" s="171"/>
      <c r="I13" s="171" t="s">
        <v>132</v>
      </c>
      <c r="J13" s="171"/>
      <c r="K13" s="171" t="s">
        <v>132</v>
      </c>
      <c r="L13" s="171"/>
      <c r="M13" s="171" t="s">
        <v>132</v>
      </c>
      <c r="N13" s="171"/>
      <c r="O13" s="171" t="s">
        <v>132</v>
      </c>
      <c r="P13" s="171"/>
      <c r="Q13" s="171" t="s">
        <v>132</v>
      </c>
      <c r="R13" s="171"/>
      <c r="S13" s="171" t="s">
        <v>132</v>
      </c>
      <c r="T13" s="171"/>
      <c r="U13" s="171" t="s">
        <v>132</v>
      </c>
      <c r="V13" s="171"/>
      <c r="W13" s="171" t="s">
        <v>132</v>
      </c>
      <c r="X13" s="171"/>
      <c r="Y13" s="171" t="s">
        <v>132</v>
      </c>
      <c r="Z13" s="171"/>
      <c r="AA13" s="171" t="s">
        <v>132</v>
      </c>
      <c r="AB13" s="171"/>
      <c r="AC13" s="171" t="s">
        <v>132</v>
      </c>
      <c r="AD13" s="171"/>
      <c r="AE13" s="171" t="s">
        <v>132</v>
      </c>
      <c r="AF13" s="171"/>
      <c r="AG13" s="171" t="s">
        <v>132</v>
      </c>
      <c r="AH13" s="171"/>
      <c r="AI13" s="171" t="s">
        <v>132</v>
      </c>
      <c r="AJ13" s="171"/>
      <c r="AK13" s="171" t="s">
        <v>132</v>
      </c>
      <c r="AL13" s="171"/>
      <c r="AM13" s="171" t="s">
        <v>132</v>
      </c>
      <c r="AN13" s="171"/>
      <c r="AO13" s="171" t="s">
        <v>132</v>
      </c>
      <c r="AP13" s="171"/>
      <c r="AQ13" s="171" t="s">
        <v>132</v>
      </c>
      <c r="AR13" s="171"/>
      <c r="AS13" s="171" t="s">
        <v>132</v>
      </c>
      <c r="AT13" s="171"/>
      <c r="AU13" s="171" t="s">
        <v>132</v>
      </c>
      <c r="AV13" s="171"/>
      <c r="AW13" s="171" t="s">
        <v>132</v>
      </c>
      <c r="AX13" s="171"/>
      <c r="AY13" s="171" t="s">
        <v>132</v>
      </c>
      <c r="AZ13" s="171"/>
      <c r="BA13" s="171" t="s">
        <v>131</v>
      </c>
      <c r="BB13" s="171"/>
      <c r="BC13" s="171" t="s">
        <v>132</v>
      </c>
      <c r="BD13" s="171"/>
      <c r="BE13" s="171" t="s">
        <v>132</v>
      </c>
      <c r="BF13" s="171"/>
      <c r="BG13" s="171" t="s">
        <v>132</v>
      </c>
      <c r="BH13" s="171"/>
      <c r="BI13" s="171" t="s">
        <v>132</v>
      </c>
      <c r="BJ13" s="171"/>
      <c r="BK13" s="171" t="s">
        <v>132</v>
      </c>
      <c r="BL13" s="171"/>
      <c r="BM13" s="171" t="s">
        <v>132</v>
      </c>
      <c r="BN13" s="171"/>
      <c r="BO13" s="171" t="s">
        <v>132</v>
      </c>
      <c r="BP13" s="171"/>
      <c r="BQ13" s="171" t="s">
        <v>132</v>
      </c>
      <c r="BR13" s="171"/>
      <c r="BS13" s="171" t="s">
        <v>131</v>
      </c>
      <c r="BT13" s="171"/>
      <c r="BU13" s="171" t="s">
        <v>132</v>
      </c>
      <c r="BV13" s="171"/>
      <c r="BW13" s="171" t="s">
        <v>132</v>
      </c>
      <c r="BX13" s="171"/>
    </row>
    <row r="14" spans="1:76" ht="45" customHeight="1" x14ac:dyDescent="0.2">
      <c r="A14" s="202"/>
      <c r="B14" s="185" t="s">
        <v>209</v>
      </c>
      <c r="C14" s="171" t="s">
        <v>132</v>
      </c>
      <c r="D14" s="171"/>
      <c r="E14" s="171" t="s">
        <v>132</v>
      </c>
      <c r="F14" s="171"/>
      <c r="G14" s="171" t="s">
        <v>132</v>
      </c>
      <c r="H14" s="171"/>
      <c r="I14" s="171" t="s">
        <v>132</v>
      </c>
      <c r="J14" s="171"/>
      <c r="K14" s="171" t="s">
        <v>132</v>
      </c>
      <c r="L14" s="171"/>
      <c r="M14" s="171" t="s">
        <v>132</v>
      </c>
      <c r="N14" s="171"/>
      <c r="O14" s="171" t="s">
        <v>132</v>
      </c>
      <c r="P14" s="171"/>
      <c r="Q14" s="171" t="s">
        <v>132</v>
      </c>
      <c r="R14" s="171"/>
      <c r="S14" s="171" t="s">
        <v>132</v>
      </c>
      <c r="T14" s="171"/>
      <c r="U14" s="171" t="s">
        <v>132</v>
      </c>
      <c r="V14" s="171"/>
      <c r="W14" s="171" t="s">
        <v>132</v>
      </c>
      <c r="X14" s="171"/>
      <c r="Y14" s="171" t="s">
        <v>132</v>
      </c>
      <c r="Z14" s="171"/>
      <c r="AA14" s="171" t="s">
        <v>132</v>
      </c>
      <c r="AB14" s="171"/>
      <c r="AC14" s="171" t="s">
        <v>132</v>
      </c>
      <c r="AD14" s="171"/>
      <c r="AE14" s="171" t="s">
        <v>132</v>
      </c>
      <c r="AF14" s="171"/>
      <c r="AG14" s="171" t="s">
        <v>132</v>
      </c>
      <c r="AH14" s="171"/>
      <c r="AI14" s="171" t="s">
        <v>132</v>
      </c>
      <c r="AJ14" s="171"/>
      <c r="AK14" s="171" t="s">
        <v>132</v>
      </c>
      <c r="AL14" s="171"/>
      <c r="AM14" s="171" t="s">
        <v>132</v>
      </c>
      <c r="AN14" s="171"/>
      <c r="AO14" s="171" t="s">
        <v>132</v>
      </c>
      <c r="AP14" s="171"/>
      <c r="AQ14" s="171" t="s">
        <v>132</v>
      </c>
      <c r="AR14" s="171"/>
      <c r="AS14" s="171" t="s">
        <v>132</v>
      </c>
      <c r="AT14" s="171"/>
      <c r="AU14" s="171" t="s">
        <v>132</v>
      </c>
      <c r="AV14" s="171"/>
      <c r="AW14" s="171" t="s">
        <v>132</v>
      </c>
      <c r="AX14" s="171"/>
      <c r="AY14" s="171" t="s">
        <v>132</v>
      </c>
      <c r="AZ14" s="171"/>
      <c r="BA14" s="171" t="s">
        <v>132</v>
      </c>
      <c r="BB14" s="171"/>
      <c r="BC14" s="171" t="s">
        <v>132</v>
      </c>
      <c r="BD14" s="171"/>
      <c r="BE14" s="171" t="s">
        <v>132</v>
      </c>
      <c r="BF14" s="171"/>
      <c r="BG14" s="171" t="s">
        <v>132</v>
      </c>
      <c r="BH14" s="171"/>
      <c r="BI14" s="171" t="s">
        <v>132</v>
      </c>
      <c r="BJ14" s="171"/>
      <c r="BK14" s="171" t="s">
        <v>132</v>
      </c>
      <c r="BL14" s="171"/>
      <c r="BM14" s="171" t="s">
        <v>132</v>
      </c>
      <c r="BN14" s="171"/>
      <c r="BO14" s="171" t="s">
        <v>132</v>
      </c>
      <c r="BP14" s="171"/>
      <c r="BQ14" s="171" t="s">
        <v>132</v>
      </c>
      <c r="BR14" s="171"/>
      <c r="BS14" s="171" t="s">
        <v>132</v>
      </c>
      <c r="BT14" s="171"/>
      <c r="BU14" s="171" t="s">
        <v>132</v>
      </c>
      <c r="BV14" s="171"/>
      <c r="BW14" s="171" t="s">
        <v>132</v>
      </c>
      <c r="BX14" s="171"/>
    </row>
    <row r="15" spans="1:76" ht="46.5" customHeight="1" x14ac:dyDescent="0.2">
      <c r="A15" s="178" t="s">
        <v>232</v>
      </c>
      <c r="B15" s="185" t="s">
        <v>214</v>
      </c>
      <c r="C15" s="171" t="s">
        <v>131</v>
      </c>
      <c r="D15" s="171"/>
      <c r="E15" s="171" t="s">
        <v>131</v>
      </c>
      <c r="F15" s="171"/>
      <c r="G15" s="171" t="s">
        <v>131</v>
      </c>
      <c r="H15" s="171"/>
      <c r="I15" s="171" t="s">
        <v>131</v>
      </c>
      <c r="J15" s="171"/>
      <c r="K15" s="171" t="s">
        <v>131</v>
      </c>
      <c r="L15" s="171"/>
      <c r="M15" s="171" t="s">
        <v>131</v>
      </c>
      <c r="N15" s="171"/>
      <c r="O15" s="171" t="s">
        <v>131</v>
      </c>
      <c r="P15" s="171"/>
      <c r="Q15" s="171" t="s">
        <v>131</v>
      </c>
      <c r="R15" s="171"/>
      <c r="S15" s="171" t="s">
        <v>131</v>
      </c>
      <c r="T15" s="171"/>
      <c r="U15" s="171" t="s">
        <v>131</v>
      </c>
      <c r="V15" s="171"/>
      <c r="W15" s="171" t="s">
        <v>131</v>
      </c>
      <c r="X15" s="171"/>
      <c r="Y15" s="171" t="s">
        <v>131</v>
      </c>
      <c r="Z15" s="171"/>
      <c r="AA15" s="171" t="s">
        <v>131</v>
      </c>
      <c r="AB15" s="171"/>
      <c r="AC15" s="171" t="s">
        <v>131</v>
      </c>
      <c r="AD15" s="171"/>
      <c r="AE15" s="171" t="s">
        <v>131</v>
      </c>
      <c r="AF15" s="171"/>
      <c r="AG15" s="171" t="s">
        <v>131</v>
      </c>
      <c r="AH15" s="171"/>
      <c r="AI15" s="171" t="s">
        <v>131</v>
      </c>
      <c r="AJ15" s="171"/>
      <c r="AK15" s="171" t="s">
        <v>131</v>
      </c>
      <c r="AL15" s="171"/>
      <c r="AM15" s="171" t="s">
        <v>131</v>
      </c>
      <c r="AN15" s="171"/>
      <c r="AO15" s="171" t="s">
        <v>131</v>
      </c>
      <c r="AP15" s="171"/>
      <c r="AQ15" s="171" t="s">
        <v>131</v>
      </c>
      <c r="AR15" s="171"/>
      <c r="AS15" s="171" t="s">
        <v>131</v>
      </c>
      <c r="AT15" s="171"/>
      <c r="AU15" s="171" t="s">
        <v>131</v>
      </c>
      <c r="AV15" s="171"/>
      <c r="AW15" s="171" t="s">
        <v>131</v>
      </c>
      <c r="AX15" s="171"/>
      <c r="AY15" s="171" t="s">
        <v>131</v>
      </c>
      <c r="AZ15" s="171"/>
      <c r="BA15" s="171" t="s">
        <v>131</v>
      </c>
      <c r="BB15" s="171"/>
      <c r="BC15" s="171" t="s">
        <v>131</v>
      </c>
      <c r="BD15" s="171"/>
      <c r="BE15" s="171" t="s">
        <v>131</v>
      </c>
      <c r="BF15" s="171"/>
      <c r="BG15" s="171" t="s">
        <v>131</v>
      </c>
      <c r="BH15" s="171"/>
      <c r="BI15" s="171" t="s">
        <v>131</v>
      </c>
      <c r="BJ15" s="171"/>
      <c r="BK15" s="171" t="s">
        <v>131</v>
      </c>
      <c r="BL15" s="171"/>
      <c r="BM15" s="171" t="s">
        <v>131</v>
      </c>
      <c r="BN15" s="171"/>
      <c r="BO15" s="171" t="s">
        <v>131</v>
      </c>
      <c r="BP15" s="171"/>
      <c r="BQ15" s="171" t="s">
        <v>131</v>
      </c>
      <c r="BR15" s="171"/>
      <c r="BS15" s="171" t="s">
        <v>131</v>
      </c>
      <c r="BT15" s="171"/>
      <c r="BU15" s="171" t="s">
        <v>131</v>
      </c>
      <c r="BV15" s="171"/>
      <c r="BW15" s="171" t="s">
        <v>131</v>
      </c>
      <c r="BX15" s="171"/>
    </row>
    <row r="16" spans="1:76" ht="45" customHeight="1" x14ac:dyDescent="0.2">
      <c r="A16" s="172" t="s">
        <v>233</v>
      </c>
      <c r="B16" s="185" t="s">
        <v>210</v>
      </c>
      <c r="C16" s="171" t="s">
        <v>131</v>
      </c>
      <c r="D16" s="171"/>
      <c r="E16" s="171" t="s">
        <v>131</v>
      </c>
      <c r="F16" s="171"/>
      <c r="G16" s="171" t="s">
        <v>131</v>
      </c>
      <c r="H16" s="171"/>
      <c r="I16" s="171" t="s">
        <v>131</v>
      </c>
      <c r="J16" s="171"/>
      <c r="K16" s="171" t="s">
        <v>131</v>
      </c>
      <c r="L16" s="171"/>
      <c r="M16" s="171" t="s">
        <v>131</v>
      </c>
      <c r="N16" s="171"/>
      <c r="O16" s="171" t="s">
        <v>131</v>
      </c>
      <c r="P16" s="171"/>
      <c r="Q16" s="171" t="s">
        <v>131</v>
      </c>
      <c r="R16" s="171"/>
      <c r="S16" s="171" t="s">
        <v>131</v>
      </c>
      <c r="T16" s="171"/>
      <c r="U16" s="171" t="s">
        <v>131</v>
      </c>
      <c r="V16" s="171"/>
      <c r="W16" s="171" t="s">
        <v>131</v>
      </c>
      <c r="X16" s="171"/>
      <c r="Y16" s="171" t="s">
        <v>131</v>
      </c>
      <c r="Z16" s="171"/>
      <c r="AA16" s="171" t="s">
        <v>131</v>
      </c>
      <c r="AB16" s="171"/>
      <c r="AC16" s="171" t="s">
        <v>131</v>
      </c>
      <c r="AD16" s="171"/>
      <c r="AE16" s="171" t="s">
        <v>131</v>
      </c>
      <c r="AF16" s="171"/>
      <c r="AG16" s="171" t="s">
        <v>131</v>
      </c>
      <c r="AH16" s="171"/>
      <c r="AI16" s="171" t="s">
        <v>130</v>
      </c>
      <c r="AJ16" s="171" t="s">
        <v>278</v>
      </c>
      <c r="AK16" s="171" t="s">
        <v>131</v>
      </c>
      <c r="AL16" s="171"/>
      <c r="AM16" s="171" t="s">
        <v>131</v>
      </c>
      <c r="AN16" s="171"/>
      <c r="AO16" s="171" t="s">
        <v>131</v>
      </c>
      <c r="AP16" s="171"/>
      <c r="AQ16" s="171" t="s">
        <v>131</v>
      </c>
      <c r="AR16" s="171"/>
      <c r="AS16" s="171" t="s">
        <v>131</v>
      </c>
      <c r="AT16" s="171"/>
      <c r="AU16" s="171" t="s">
        <v>131</v>
      </c>
      <c r="AV16" s="171"/>
      <c r="AW16" s="171" t="s">
        <v>131</v>
      </c>
      <c r="AX16" s="171"/>
      <c r="AY16" s="171" t="s">
        <v>130</v>
      </c>
      <c r="AZ16" s="171" t="s">
        <v>281</v>
      </c>
      <c r="BA16" s="171" t="s">
        <v>131</v>
      </c>
      <c r="BB16" s="171"/>
      <c r="BC16" s="171" t="s">
        <v>130</v>
      </c>
      <c r="BD16" s="171" t="s">
        <v>278</v>
      </c>
      <c r="BE16" s="171" t="s">
        <v>131</v>
      </c>
      <c r="BF16" s="171"/>
      <c r="BG16" s="171" t="s">
        <v>131</v>
      </c>
      <c r="BH16" s="171"/>
      <c r="BI16" s="171" t="s">
        <v>131</v>
      </c>
      <c r="BJ16" s="171"/>
      <c r="BK16" s="171" t="s">
        <v>131</v>
      </c>
      <c r="BL16" s="171"/>
      <c r="BM16" s="171" t="s">
        <v>131</v>
      </c>
      <c r="BN16" s="171"/>
      <c r="BO16" s="171" t="s">
        <v>131</v>
      </c>
      <c r="BP16" s="171"/>
      <c r="BQ16" s="171" t="s">
        <v>131</v>
      </c>
      <c r="BR16" s="171"/>
      <c r="BS16" s="171" t="s">
        <v>131</v>
      </c>
      <c r="BT16" s="171"/>
      <c r="BU16" s="171" t="s">
        <v>131</v>
      </c>
      <c r="BV16" s="171"/>
      <c r="BW16" s="171" t="s">
        <v>131</v>
      </c>
      <c r="BX16" s="171"/>
    </row>
    <row r="17" spans="1:76" ht="86.25" customHeight="1" x14ac:dyDescent="0.2">
      <c r="A17" s="174" t="s">
        <v>234</v>
      </c>
      <c r="B17" s="185" t="s">
        <v>272</v>
      </c>
      <c r="C17" s="171" t="s">
        <v>131</v>
      </c>
      <c r="D17" s="177"/>
      <c r="E17" s="171" t="s">
        <v>131</v>
      </c>
      <c r="F17" s="177"/>
      <c r="G17" s="171" t="s">
        <v>131</v>
      </c>
      <c r="H17" s="177"/>
      <c r="I17" s="171" t="s">
        <v>131</v>
      </c>
      <c r="J17" s="177"/>
      <c r="K17" s="171" t="s">
        <v>131</v>
      </c>
      <c r="L17" s="177"/>
      <c r="M17" s="171" t="s">
        <v>131</v>
      </c>
      <c r="N17" s="177"/>
      <c r="O17" s="171" t="s">
        <v>131</v>
      </c>
      <c r="P17" s="177"/>
      <c r="Q17" s="171" t="s">
        <v>131</v>
      </c>
      <c r="R17" s="177"/>
      <c r="S17" s="171" t="s">
        <v>131</v>
      </c>
      <c r="T17" s="177"/>
      <c r="U17" s="171" t="s">
        <v>131</v>
      </c>
      <c r="V17" s="177"/>
      <c r="W17" s="171" t="s">
        <v>131</v>
      </c>
      <c r="X17" s="177"/>
      <c r="Y17" s="171" t="s">
        <v>131</v>
      </c>
      <c r="Z17" s="177"/>
      <c r="AA17" s="171" t="s">
        <v>131</v>
      </c>
      <c r="AB17" s="177"/>
      <c r="AC17" s="171" t="s">
        <v>131</v>
      </c>
      <c r="AD17" s="177"/>
      <c r="AE17" s="171" t="s">
        <v>131</v>
      </c>
      <c r="AF17" s="177"/>
      <c r="AG17" s="171" t="s">
        <v>131</v>
      </c>
      <c r="AH17" s="177"/>
      <c r="AI17" s="171" t="s">
        <v>131</v>
      </c>
      <c r="AJ17" s="177"/>
      <c r="AK17" s="171" t="s">
        <v>131</v>
      </c>
      <c r="AL17" s="177"/>
      <c r="AM17" s="171" t="s">
        <v>131</v>
      </c>
      <c r="AN17" s="177"/>
      <c r="AO17" s="171" t="s">
        <v>131</v>
      </c>
      <c r="AP17" s="177"/>
      <c r="AQ17" s="171" t="s">
        <v>131</v>
      </c>
      <c r="AR17" s="177"/>
      <c r="AS17" s="171" t="s">
        <v>131</v>
      </c>
      <c r="AT17" s="177"/>
      <c r="AU17" s="171" t="s">
        <v>131</v>
      </c>
      <c r="AV17" s="177"/>
      <c r="AW17" s="171" t="s">
        <v>131</v>
      </c>
      <c r="AX17" s="177"/>
      <c r="AY17" s="171" t="s">
        <v>130</v>
      </c>
      <c r="AZ17" s="177" t="s">
        <v>287</v>
      </c>
      <c r="BA17" s="171" t="s">
        <v>131</v>
      </c>
      <c r="BB17" s="177"/>
      <c r="BC17" s="171" t="s">
        <v>131</v>
      </c>
      <c r="BD17" s="177"/>
      <c r="BE17" s="171" t="s">
        <v>131</v>
      </c>
      <c r="BF17" s="177"/>
      <c r="BG17" s="171" t="s">
        <v>131</v>
      </c>
      <c r="BH17" s="177"/>
      <c r="BI17" s="171" t="s">
        <v>131</v>
      </c>
      <c r="BJ17" s="177"/>
      <c r="BK17" s="171" t="s">
        <v>131</v>
      </c>
      <c r="BL17" s="177"/>
      <c r="BM17" s="171" t="s">
        <v>131</v>
      </c>
      <c r="BN17" s="177"/>
      <c r="BO17" s="171" t="s">
        <v>131</v>
      </c>
      <c r="BP17" s="177"/>
      <c r="BQ17" s="171" t="s">
        <v>131</v>
      </c>
      <c r="BR17" s="177"/>
      <c r="BS17" s="171" t="s">
        <v>131</v>
      </c>
      <c r="BT17" s="177"/>
      <c r="BU17" s="171" t="s">
        <v>130</v>
      </c>
      <c r="BV17" s="177" t="s">
        <v>290</v>
      </c>
      <c r="BW17" s="171" t="s">
        <v>130</v>
      </c>
      <c r="BX17" s="177" t="s">
        <v>290</v>
      </c>
    </row>
    <row r="18" spans="1:76" ht="77.25" customHeight="1" x14ac:dyDescent="0.2">
      <c r="A18" s="203" t="s">
        <v>235</v>
      </c>
      <c r="B18" s="186" t="s">
        <v>225</v>
      </c>
      <c r="C18" s="177" t="s">
        <v>131</v>
      </c>
      <c r="D18" s="177"/>
      <c r="E18" s="177" t="s">
        <v>131</v>
      </c>
      <c r="F18" s="177"/>
      <c r="G18" s="177" t="s">
        <v>131</v>
      </c>
      <c r="H18" s="177"/>
      <c r="I18" s="177" t="s">
        <v>131</v>
      </c>
      <c r="J18" s="177"/>
      <c r="K18" s="177" t="s">
        <v>131</v>
      </c>
      <c r="L18" s="177"/>
      <c r="M18" s="177" t="s">
        <v>131</v>
      </c>
      <c r="N18" s="177"/>
      <c r="O18" s="177" t="s">
        <v>131</v>
      </c>
      <c r="P18" s="177"/>
      <c r="Q18" s="177" t="s">
        <v>131</v>
      </c>
      <c r="R18" s="177"/>
      <c r="S18" s="177" t="s">
        <v>131</v>
      </c>
      <c r="T18" s="177"/>
      <c r="U18" s="177" t="s">
        <v>131</v>
      </c>
      <c r="V18" s="177"/>
      <c r="W18" s="177" t="s">
        <v>131</v>
      </c>
      <c r="X18" s="177"/>
      <c r="Y18" s="177" t="s">
        <v>131</v>
      </c>
      <c r="Z18" s="177"/>
      <c r="AA18" s="177" t="s">
        <v>131</v>
      </c>
      <c r="AB18" s="177"/>
      <c r="AC18" s="177" t="s">
        <v>131</v>
      </c>
      <c r="AD18" s="177"/>
      <c r="AE18" s="177" t="s">
        <v>131</v>
      </c>
      <c r="AF18" s="177"/>
      <c r="AG18" s="177" t="s">
        <v>131</v>
      </c>
      <c r="AH18" s="177"/>
      <c r="AI18" s="177" t="s">
        <v>131</v>
      </c>
      <c r="AJ18" s="177"/>
      <c r="AK18" s="177" t="s">
        <v>131</v>
      </c>
      <c r="AL18" s="177"/>
      <c r="AM18" s="177" t="s">
        <v>130</v>
      </c>
      <c r="AN18" s="177" t="s">
        <v>286</v>
      </c>
      <c r="AO18" s="171" t="s">
        <v>131</v>
      </c>
      <c r="AP18" s="177"/>
      <c r="AQ18" s="171" t="s">
        <v>131</v>
      </c>
      <c r="AR18" s="177"/>
      <c r="AS18" s="171" t="s">
        <v>131</v>
      </c>
      <c r="AT18" s="177"/>
      <c r="AU18" s="171" t="s">
        <v>131</v>
      </c>
      <c r="AV18" s="177"/>
      <c r="AW18" s="171" t="s">
        <v>131</v>
      </c>
      <c r="AX18" s="177"/>
      <c r="AY18" s="171" t="s">
        <v>131</v>
      </c>
      <c r="AZ18" s="177"/>
      <c r="BA18" s="171" t="s">
        <v>131</v>
      </c>
      <c r="BB18" s="177"/>
      <c r="BC18" s="171" t="s">
        <v>131</v>
      </c>
      <c r="BD18" s="177"/>
      <c r="BE18" s="171" t="s">
        <v>131</v>
      </c>
      <c r="BF18" s="177"/>
      <c r="BG18" s="171" t="s">
        <v>131</v>
      </c>
      <c r="BH18" s="177"/>
      <c r="BI18" s="171" t="s">
        <v>131</v>
      </c>
      <c r="BJ18" s="177"/>
      <c r="BK18" s="171" t="s">
        <v>131</v>
      </c>
      <c r="BL18" s="177"/>
      <c r="BM18" s="171" t="s">
        <v>131</v>
      </c>
      <c r="BN18" s="177"/>
      <c r="BO18" s="171" t="s">
        <v>130</v>
      </c>
      <c r="BP18" s="177" t="s">
        <v>286</v>
      </c>
      <c r="BQ18" s="177" t="s">
        <v>131</v>
      </c>
      <c r="BR18" s="177"/>
      <c r="BS18" s="171" t="s">
        <v>131</v>
      </c>
      <c r="BT18" s="177"/>
      <c r="BU18" s="177" t="s">
        <v>131</v>
      </c>
      <c r="BV18" s="177"/>
      <c r="BW18" s="177" t="s">
        <v>131</v>
      </c>
      <c r="BX18" s="177"/>
    </row>
    <row r="19" spans="1:76" ht="45" customHeight="1" x14ac:dyDescent="0.2">
      <c r="A19" s="205"/>
      <c r="B19" s="186" t="s">
        <v>226</v>
      </c>
      <c r="C19" s="177" t="s">
        <v>131</v>
      </c>
      <c r="D19" s="177"/>
      <c r="E19" s="177" t="s">
        <v>131</v>
      </c>
      <c r="F19" s="177"/>
      <c r="G19" s="177" t="s">
        <v>131</v>
      </c>
      <c r="H19" s="177"/>
      <c r="I19" s="177" t="s">
        <v>131</v>
      </c>
      <c r="J19" s="177"/>
      <c r="K19" s="177" t="s">
        <v>131</v>
      </c>
      <c r="L19" s="177"/>
      <c r="M19" s="177" t="s">
        <v>131</v>
      </c>
      <c r="N19" s="177"/>
      <c r="O19" s="177" t="s">
        <v>131</v>
      </c>
      <c r="P19" s="177"/>
      <c r="Q19" s="177" t="s">
        <v>131</v>
      </c>
      <c r="R19" s="177"/>
      <c r="S19" s="177" t="s">
        <v>131</v>
      </c>
      <c r="T19" s="177"/>
      <c r="U19" s="177" t="s">
        <v>131</v>
      </c>
      <c r="V19" s="177"/>
      <c r="W19" s="177" t="s">
        <v>131</v>
      </c>
      <c r="X19" s="177"/>
      <c r="Y19" s="177" t="s">
        <v>131</v>
      </c>
      <c r="Z19" s="177"/>
      <c r="AA19" s="177" t="s">
        <v>131</v>
      </c>
      <c r="AB19" s="177"/>
      <c r="AC19" s="177" t="s">
        <v>131</v>
      </c>
      <c r="AD19" s="177"/>
      <c r="AE19" s="177" t="s">
        <v>131</v>
      </c>
      <c r="AF19" s="177"/>
      <c r="AG19" s="177" t="s">
        <v>131</v>
      </c>
      <c r="AH19" s="177"/>
      <c r="AI19" s="177" t="s">
        <v>131</v>
      </c>
      <c r="AJ19" s="177"/>
      <c r="AK19" s="177" t="s">
        <v>131</v>
      </c>
      <c r="AL19" s="177"/>
      <c r="AM19" s="177" t="s">
        <v>131</v>
      </c>
      <c r="AN19" s="177"/>
      <c r="AO19" s="171" t="s">
        <v>131</v>
      </c>
      <c r="AP19" s="177"/>
      <c r="AQ19" s="171" t="s">
        <v>131</v>
      </c>
      <c r="AR19" s="177"/>
      <c r="AS19" s="171" t="s">
        <v>131</v>
      </c>
      <c r="AT19" s="177"/>
      <c r="AU19" s="171" t="s">
        <v>131</v>
      </c>
      <c r="AV19" s="177"/>
      <c r="AW19" s="171" t="s">
        <v>131</v>
      </c>
      <c r="AX19" s="177"/>
      <c r="AY19" s="171" t="s">
        <v>131</v>
      </c>
      <c r="AZ19" s="177"/>
      <c r="BA19" s="171" t="s">
        <v>131</v>
      </c>
      <c r="BB19" s="177"/>
      <c r="BC19" s="171" t="s">
        <v>131</v>
      </c>
      <c r="BD19" s="177"/>
      <c r="BE19" s="171" t="s">
        <v>131</v>
      </c>
      <c r="BF19" s="177"/>
      <c r="BG19" s="171" t="s">
        <v>131</v>
      </c>
      <c r="BH19" s="177"/>
      <c r="BI19" s="171" t="s">
        <v>131</v>
      </c>
      <c r="BJ19" s="177"/>
      <c r="BK19" s="171" t="s">
        <v>131</v>
      </c>
      <c r="BL19" s="177"/>
      <c r="BM19" s="171" t="s">
        <v>131</v>
      </c>
      <c r="BN19" s="177"/>
      <c r="BO19" s="171" t="s">
        <v>131</v>
      </c>
      <c r="BP19" s="177"/>
      <c r="BQ19" s="177" t="s">
        <v>131</v>
      </c>
      <c r="BR19" s="177"/>
      <c r="BS19" s="171" t="s">
        <v>131</v>
      </c>
      <c r="BT19" s="177"/>
      <c r="BU19" s="177" t="s">
        <v>131</v>
      </c>
      <c r="BV19" s="177"/>
      <c r="BW19" s="177" t="s">
        <v>131</v>
      </c>
      <c r="BX19" s="177"/>
    </row>
    <row r="20" spans="1:76" ht="123.75" customHeight="1" x14ac:dyDescent="0.2">
      <c r="A20" s="204"/>
      <c r="B20" s="186" t="s">
        <v>227</v>
      </c>
      <c r="C20" s="177" t="s">
        <v>131</v>
      </c>
      <c r="D20" s="177"/>
      <c r="E20" s="177" t="s">
        <v>131</v>
      </c>
      <c r="F20" s="177"/>
      <c r="G20" s="177" t="s">
        <v>130</v>
      </c>
      <c r="H20" s="177" t="s">
        <v>285</v>
      </c>
      <c r="I20" s="177" t="s">
        <v>131</v>
      </c>
      <c r="J20" s="177"/>
      <c r="K20" s="177" t="s">
        <v>131</v>
      </c>
      <c r="L20" s="177"/>
      <c r="M20" s="177" t="s">
        <v>131</v>
      </c>
      <c r="N20" s="177"/>
      <c r="O20" s="177" t="s">
        <v>131</v>
      </c>
      <c r="P20" s="177"/>
      <c r="Q20" s="177" t="s">
        <v>131</v>
      </c>
      <c r="R20" s="177"/>
      <c r="S20" s="177" t="s">
        <v>131</v>
      </c>
      <c r="T20" s="177"/>
      <c r="U20" s="177" t="s">
        <v>131</v>
      </c>
      <c r="V20" s="177"/>
      <c r="W20" s="177" t="s">
        <v>130</v>
      </c>
      <c r="X20" s="177" t="s">
        <v>276</v>
      </c>
      <c r="Y20" s="177" t="s">
        <v>131</v>
      </c>
      <c r="Z20" s="177"/>
      <c r="AA20" s="177" t="s">
        <v>131</v>
      </c>
      <c r="AB20" s="177"/>
      <c r="AC20" s="177" t="s">
        <v>131</v>
      </c>
      <c r="AD20" s="177"/>
      <c r="AE20" s="177" t="s">
        <v>131</v>
      </c>
      <c r="AF20" s="177"/>
      <c r="AG20" s="177" t="s">
        <v>131</v>
      </c>
      <c r="AH20" s="177"/>
      <c r="AI20" s="177" t="s">
        <v>131</v>
      </c>
      <c r="AJ20" s="177"/>
      <c r="AK20" s="177" t="s">
        <v>131</v>
      </c>
      <c r="AL20" s="177"/>
      <c r="AM20" s="177" t="s">
        <v>131</v>
      </c>
      <c r="AN20" s="177"/>
      <c r="AO20" s="171" t="s">
        <v>131</v>
      </c>
      <c r="AP20" s="177"/>
      <c r="AQ20" s="171" t="s">
        <v>131</v>
      </c>
      <c r="AR20" s="177"/>
      <c r="AS20" s="171" t="s">
        <v>131</v>
      </c>
      <c r="AT20" s="177"/>
      <c r="AU20" s="171" t="s">
        <v>131</v>
      </c>
      <c r="AV20" s="177"/>
      <c r="AW20" s="171" t="s">
        <v>131</v>
      </c>
      <c r="AX20" s="177"/>
      <c r="AY20" s="171" t="s">
        <v>131</v>
      </c>
      <c r="AZ20" s="177"/>
      <c r="BA20" s="171" t="s">
        <v>131</v>
      </c>
      <c r="BB20" s="177"/>
      <c r="BC20" s="171" t="s">
        <v>131</v>
      </c>
      <c r="BD20" s="177"/>
      <c r="BE20" s="171" t="s">
        <v>131</v>
      </c>
      <c r="BF20" s="177"/>
      <c r="BG20" s="171" t="s">
        <v>131</v>
      </c>
      <c r="BH20" s="177"/>
      <c r="BI20" s="171" t="s">
        <v>131</v>
      </c>
      <c r="BJ20" s="177"/>
      <c r="BK20" s="171" t="s">
        <v>131</v>
      </c>
      <c r="BL20" s="177"/>
      <c r="BM20" s="171" t="s">
        <v>131</v>
      </c>
      <c r="BN20" s="177"/>
      <c r="BO20" s="171" t="s">
        <v>131</v>
      </c>
      <c r="BP20" s="177"/>
      <c r="BQ20" s="177" t="s">
        <v>131</v>
      </c>
      <c r="BR20" s="177"/>
      <c r="BS20" s="171" t="s">
        <v>131</v>
      </c>
      <c r="BT20" s="177"/>
      <c r="BU20" s="177" t="s">
        <v>131</v>
      </c>
      <c r="BV20" s="177"/>
      <c r="BW20" s="177" t="s">
        <v>131</v>
      </c>
      <c r="BX20" s="177"/>
    </row>
    <row r="21" spans="1:76" ht="45" customHeight="1" x14ac:dyDescent="0.2">
      <c r="A21" s="176" t="s">
        <v>236</v>
      </c>
      <c r="B21" s="185" t="s">
        <v>228</v>
      </c>
      <c r="C21" s="171" t="s">
        <v>131</v>
      </c>
      <c r="D21" s="171"/>
      <c r="E21" s="171" t="s">
        <v>131</v>
      </c>
      <c r="F21" s="171"/>
      <c r="G21" s="171" t="s">
        <v>131</v>
      </c>
      <c r="H21" s="171"/>
      <c r="I21" s="171" t="s">
        <v>131</v>
      </c>
      <c r="J21" s="171"/>
      <c r="K21" s="171" t="s">
        <v>131</v>
      </c>
      <c r="L21" s="171"/>
      <c r="M21" s="171" t="s">
        <v>131</v>
      </c>
      <c r="N21" s="171"/>
      <c r="O21" s="171" t="s">
        <v>131</v>
      </c>
      <c r="P21" s="171"/>
      <c r="Q21" s="171" t="s">
        <v>131</v>
      </c>
      <c r="R21" s="171"/>
      <c r="S21" s="171" t="s">
        <v>131</v>
      </c>
      <c r="T21" s="171"/>
      <c r="U21" s="171" t="s">
        <v>130</v>
      </c>
      <c r="V21" s="171" t="s">
        <v>274</v>
      </c>
      <c r="W21" s="171" t="s">
        <v>131</v>
      </c>
      <c r="X21" s="171"/>
      <c r="Y21" s="171" t="s">
        <v>131</v>
      </c>
      <c r="Z21" s="171"/>
      <c r="AA21" s="171" t="s">
        <v>131</v>
      </c>
      <c r="AB21" s="171"/>
      <c r="AC21" s="171" t="s">
        <v>131</v>
      </c>
      <c r="AD21" s="171"/>
      <c r="AE21" s="171" t="s">
        <v>131</v>
      </c>
      <c r="AF21" s="171"/>
      <c r="AG21" s="171" t="s">
        <v>131</v>
      </c>
      <c r="AH21" s="171"/>
      <c r="AI21" s="171" t="s">
        <v>131</v>
      </c>
      <c r="AJ21" s="171"/>
      <c r="AK21" s="177" t="s">
        <v>131</v>
      </c>
      <c r="AL21" s="171"/>
      <c r="AM21" s="177" t="s">
        <v>131</v>
      </c>
      <c r="AN21" s="171"/>
      <c r="AO21" s="177" t="s">
        <v>131</v>
      </c>
      <c r="AP21" s="171"/>
      <c r="AQ21" s="177" t="s">
        <v>131</v>
      </c>
      <c r="AR21" s="171"/>
      <c r="AS21" s="177" t="s">
        <v>131</v>
      </c>
      <c r="AT21" s="171"/>
      <c r="AU21" s="171" t="s">
        <v>131</v>
      </c>
      <c r="AV21" s="171"/>
      <c r="AW21" s="171" t="s">
        <v>131</v>
      </c>
      <c r="AX21" s="171"/>
      <c r="AY21" s="171" t="s">
        <v>131</v>
      </c>
      <c r="AZ21" s="171"/>
      <c r="BA21" s="171" t="s">
        <v>131</v>
      </c>
      <c r="BB21" s="171"/>
      <c r="BC21" s="171" t="s">
        <v>131</v>
      </c>
      <c r="BD21" s="171"/>
      <c r="BE21" s="171" t="s">
        <v>131</v>
      </c>
      <c r="BF21" s="171"/>
      <c r="BG21" s="171" t="s">
        <v>131</v>
      </c>
      <c r="BH21" s="171"/>
      <c r="BI21" s="171" t="s">
        <v>131</v>
      </c>
      <c r="BJ21" s="171"/>
      <c r="BK21" s="171" t="s">
        <v>131</v>
      </c>
      <c r="BL21" s="171"/>
      <c r="BM21" s="171" t="s">
        <v>131</v>
      </c>
      <c r="BN21" s="171"/>
      <c r="BO21" s="171" t="s">
        <v>131</v>
      </c>
      <c r="BP21" s="171"/>
      <c r="BQ21" s="171" t="s">
        <v>131</v>
      </c>
      <c r="BR21" s="171"/>
      <c r="BS21" s="171" t="s">
        <v>131</v>
      </c>
      <c r="BT21" s="171"/>
      <c r="BU21" s="171" t="s">
        <v>131</v>
      </c>
      <c r="BV21" s="171"/>
      <c r="BW21" s="171" t="s">
        <v>131</v>
      </c>
      <c r="BX21" s="171"/>
    </row>
    <row r="22" spans="1:76" ht="45" customHeight="1" x14ac:dyDescent="0.2">
      <c r="A22" s="174" t="s">
        <v>237</v>
      </c>
      <c r="B22" s="185" t="s">
        <v>215</v>
      </c>
      <c r="C22" s="171" t="s">
        <v>131</v>
      </c>
      <c r="D22" s="171"/>
      <c r="E22" s="171" t="s">
        <v>131</v>
      </c>
      <c r="F22" s="171"/>
      <c r="G22" s="171" t="s">
        <v>131</v>
      </c>
      <c r="H22" s="171"/>
      <c r="I22" s="171" t="s">
        <v>131</v>
      </c>
      <c r="J22" s="171"/>
      <c r="K22" s="171" t="s">
        <v>131</v>
      </c>
      <c r="L22" s="171"/>
      <c r="M22" s="171" t="s">
        <v>131</v>
      </c>
      <c r="N22" s="171"/>
      <c r="O22" s="171" t="s">
        <v>131</v>
      </c>
      <c r="P22" s="171"/>
      <c r="Q22" s="171" t="s">
        <v>131</v>
      </c>
      <c r="R22" s="171"/>
      <c r="S22" s="171" t="s">
        <v>131</v>
      </c>
      <c r="T22" s="171"/>
      <c r="U22" s="171" t="s">
        <v>131</v>
      </c>
      <c r="V22" s="171"/>
      <c r="W22" s="171" t="s">
        <v>131</v>
      </c>
      <c r="X22" s="171"/>
      <c r="Y22" s="171" t="s">
        <v>131</v>
      </c>
      <c r="Z22" s="171"/>
      <c r="AA22" s="171" t="s">
        <v>131</v>
      </c>
      <c r="AB22" s="171"/>
      <c r="AC22" s="171" t="s">
        <v>131</v>
      </c>
      <c r="AD22" s="171"/>
      <c r="AE22" s="171" t="s">
        <v>131</v>
      </c>
      <c r="AF22" s="171"/>
      <c r="AG22" s="171" t="s">
        <v>131</v>
      </c>
      <c r="AH22" s="171"/>
      <c r="AI22" s="171" t="s">
        <v>131</v>
      </c>
      <c r="AJ22" s="171"/>
      <c r="AK22" s="177" t="s">
        <v>131</v>
      </c>
      <c r="AL22" s="171"/>
      <c r="AM22" s="177" t="s">
        <v>131</v>
      </c>
      <c r="AN22" s="171"/>
      <c r="AO22" s="177" t="s">
        <v>131</v>
      </c>
      <c r="AP22" s="171"/>
      <c r="AQ22" s="177" t="s">
        <v>131</v>
      </c>
      <c r="AR22" s="171"/>
      <c r="AS22" s="177" t="s">
        <v>131</v>
      </c>
      <c r="AT22" s="171"/>
      <c r="AU22" s="171" t="s">
        <v>131</v>
      </c>
      <c r="AV22" s="171"/>
      <c r="AW22" s="171" t="s">
        <v>131</v>
      </c>
      <c r="AX22" s="171"/>
      <c r="AY22" s="171" t="s">
        <v>131</v>
      </c>
      <c r="AZ22" s="171"/>
      <c r="BA22" s="171" t="s">
        <v>131</v>
      </c>
      <c r="BB22" s="171"/>
      <c r="BC22" s="171" t="s">
        <v>131</v>
      </c>
      <c r="BD22" s="171"/>
      <c r="BE22" s="171" t="s">
        <v>131</v>
      </c>
      <c r="BF22" s="171"/>
      <c r="BG22" s="171" t="s">
        <v>131</v>
      </c>
      <c r="BH22" s="171"/>
      <c r="BI22" s="171" t="s">
        <v>130</v>
      </c>
      <c r="BJ22" s="171" t="s">
        <v>288</v>
      </c>
      <c r="BK22" s="171" t="s">
        <v>131</v>
      </c>
      <c r="BL22" s="171"/>
      <c r="BM22" s="171" t="s">
        <v>130</v>
      </c>
      <c r="BN22" s="171" t="s">
        <v>283</v>
      </c>
      <c r="BO22" s="171" t="s">
        <v>131</v>
      </c>
      <c r="BP22" s="171"/>
      <c r="BQ22" s="171" t="s">
        <v>131</v>
      </c>
      <c r="BR22" s="171"/>
      <c r="BS22" s="171" t="s">
        <v>131</v>
      </c>
      <c r="BT22" s="171"/>
      <c r="BU22" s="171" t="s">
        <v>131</v>
      </c>
      <c r="BV22" s="171"/>
      <c r="BW22" s="171" t="s">
        <v>131</v>
      </c>
      <c r="BX22" s="171"/>
    </row>
    <row r="23" spans="1:76" ht="69.75" customHeight="1" x14ac:dyDescent="0.2">
      <c r="A23" s="172" t="s">
        <v>238</v>
      </c>
      <c r="B23" s="185" t="s">
        <v>212</v>
      </c>
      <c r="C23" s="171" t="s">
        <v>131</v>
      </c>
      <c r="D23" s="171"/>
      <c r="E23" s="171" t="s">
        <v>131</v>
      </c>
      <c r="F23" s="171"/>
      <c r="G23" s="171" t="s">
        <v>131</v>
      </c>
      <c r="H23" s="171"/>
      <c r="I23" s="171" t="s">
        <v>131</v>
      </c>
      <c r="J23" s="171"/>
      <c r="K23" s="171" t="s">
        <v>131</v>
      </c>
      <c r="L23" s="171"/>
      <c r="M23" s="171" t="s">
        <v>131</v>
      </c>
      <c r="N23" s="171"/>
      <c r="O23" s="171" t="s">
        <v>131</v>
      </c>
      <c r="P23" s="171"/>
      <c r="Q23" s="171" t="s">
        <v>131</v>
      </c>
      <c r="R23" s="171"/>
      <c r="S23" s="171" t="s">
        <v>131</v>
      </c>
      <c r="T23" s="171"/>
      <c r="U23" s="171" t="s">
        <v>130</v>
      </c>
      <c r="V23" s="171" t="s">
        <v>275</v>
      </c>
      <c r="W23" s="171" t="s">
        <v>131</v>
      </c>
      <c r="X23" s="171"/>
      <c r="Y23" s="171" t="s">
        <v>131</v>
      </c>
      <c r="Z23" s="171"/>
      <c r="AA23" s="171" t="s">
        <v>131</v>
      </c>
      <c r="AB23" s="171"/>
      <c r="AC23" s="171" t="s">
        <v>130</v>
      </c>
      <c r="AD23" s="171" t="s">
        <v>277</v>
      </c>
      <c r="AE23" s="171" t="s">
        <v>131</v>
      </c>
      <c r="AF23" s="171"/>
      <c r="AG23" s="171" t="s">
        <v>131</v>
      </c>
      <c r="AH23" s="171"/>
      <c r="AI23" s="171" t="s">
        <v>131</v>
      </c>
      <c r="AJ23" s="171"/>
      <c r="AK23" s="177" t="s">
        <v>131</v>
      </c>
      <c r="AL23" s="171"/>
      <c r="AM23" s="177" t="s">
        <v>131</v>
      </c>
      <c r="AN23" s="171"/>
      <c r="AO23" s="177" t="s">
        <v>131</v>
      </c>
      <c r="AP23" s="171"/>
      <c r="AQ23" s="177" t="s">
        <v>131</v>
      </c>
      <c r="AR23" s="171"/>
      <c r="AS23" s="177" t="s">
        <v>131</v>
      </c>
      <c r="AT23" s="171"/>
      <c r="AU23" s="171" t="s">
        <v>131</v>
      </c>
      <c r="AV23" s="171"/>
      <c r="AW23" s="171" t="s">
        <v>131</v>
      </c>
      <c r="AX23" s="171"/>
      <c r="AY23" s="171" t="s">
        <v>131</v>
      </c>
      <c r="AZ23" s="171"/>
      <c r="BA23" s="171" t="s">
        <v>131</v>
      </c>
      <c r="BB23" s="171"/>
      <c r="BC23" s="171" t="s">
        <v>131</v>
      </c>
      <c r="BD23" s="171"/>
      <c r="BE23" s="171" t="s">
        <v>131</v>
      </c>
      <c r="BF23" s="171"/>
      <c r="BG23" s="171" t="s">
        <v>131</v>
      </c>
      <c r="BH23" s="171"/>
      <c r="BI23" s="171" t="s">
        <v>131</v>
      </c>
      <c r="BJ23" s="171"/>
      <c r="BK23" s="171" t="s">
        <v>131</v>
      </c>
      <c r="BL23" s="171"/>
      <c r="BM23" s="171" t="s">
        <v>131</v>
      </c>
      <c r="BN23" s="171"/>
      <c r="BO23" s="171" t="s">
        <v>131</v>
      </c>
      <c r="BP23" s="171"/>
      <c r="BQ23" s="171" t="s">
        <v>131</v>
      </c>
      <c r="BR23" s="171"/>
      <c r="BS23" s="171" t="s">
        <v>131</v>
      </c>
      <c r="BT23" s="171"/>
      <c r="BU23" s="171" t="s">
        <v>131</v>
      </c>
      <c r="BV23" s="171"/>
      <c r="BW23" s="171" t="s">
        <v>131</v>
      </c>
      <c r="BX23" s="171"/>
    </row>
    <row r="24" spans="1:76" ht="45" customHeight="1" x14ac:dyDescent="0.2">
      <c r="A24" s="174" t="s">
        <v>239</v>
      </c>
      <c r="B24" s="185" t="s">
        <v>213</v>
      </c>
      <c r="C24" s="171" t="s">
        <v>131</v>
      </c>
      <c r="D24" s="171"/>
      <c r="E24" s="171" t="s">
        <v>131</v>
      </c>
      <c r="F24" s="171"/>
      <c r="G24" s="171" t="s">
        <v>131</v>
      </c>
      <c r="H24" s="171"/>
      <c r="I24" s="171" t="s">
        <v>131</v>
      </c>
      <c r="J24" s="171"/>
      <c r="K24" s="171" t="s">
        <v>131</v>
      </c>
      <c r="L24" s="171"/>
      <c r="M24" s="171" t="s">
        <v>131</v>
      </c>
      <c r="N24" s="171"/>
      <c r="O24" s="171" t="s">
        <v>131</v>
      </c>
      <c r="P24" s="171"/>
      <c r="Q24" s="171" t="s">
        <v>131</v>
      </c>
      <c r="R24" s="171"/>
      <c r="S24" s="171" t="s">
        <v>131</v>
      </c>
      <c r="T24" s="171"/>
      <c r="U24" s="171" t="s">
        <v>131</v>
      </c>
      <c r="V24" s="171"/>
      <c r="W24" s="171" t="s">
        <v>131</v>
      </c>
      <c r="X24" s="171"/>
      <c r="Y24" s="171" t="s">
        <v>131</v>
      </c>
      <c r="Z24" s="171"/>
      <c r="AA24" s="171" t="s">
        <v>131</v>
      </c>
      <c r="AB24" s="171"/>
      <c r="AC24" s="171" t="s">
        <v>131</v>
      </c>
      <c r="AD24" s="171"/>
      <c r="AE24" s="171" t="s">
        <v>131</v>
      </c>
      <c r="AF24" s="171"/>
      <c r="AG24" s="171" t="s">
        <v>131</v>
      </c>
      <c r="AH24" s="171"/>
      <c r="AI24" s="171" t="s">
        <v>131</v>
      </c>
      <c r="AJ24" s="171"/>
      <c r="AK24" s="177" t="s">
        <v>131</v>
      </c>
      <c r="AL24" s="171"/>
      <c r="AM24" s="177" t="s">
        <v>131</v>
      </c>
      <c r="AN24" s="171"/>
      <c r="AO24" s="177" t="s">
        <v>131</v>
      </c>
      <c r="AP24" s="171"/>
      <c r="AQ24" s="177" t="s">
        <v>131</v>
      </c>
      <c r="AR24" s="171"/>
      <c r="AS24" s="177" t="s">
        <v>131</v>
      </c>
      <c r="AT24" s="171"/>
      <c r="AU24" s="171" t="s">
        <v>131</v>
      </c>
      <c r="AV24" s="171"/>
      <c r="AW24" s="171" t="s">
        <v>131</v>
      </c>
      <c r="AX24" s="171"/>
      <c r="AY24" s="171" t="s">
        <v>131</v>
      </c>
      <c r="AZ24" s="171"/>
      <c r="BA24" s="171" t="s">
        <v>131</v>
      </c>
      <c r="BB24" s="171"/>
      <c r="BC24" s="171" t="s">
        <v>131</v>
      </c>
      <c r="BD24" s="171"/>
      <c r="BE24" s="171" t="s">
        <v>131</v>
      </c>
      <c r="BF24" s="171"/>
      <c r="BG24" s="171" t="s">
        <v>131</v>
      </c>
      <c r="BH24" s="171"/>
      <c r="BI24" s="171" t="s">
        <v>131</v>
      </c>
      <c r="BJ24" s="171"/>
      <c r="BK24" s="171" t="s">
        <v>131</v>
      </c>
      <c r="BL24" s="171"/>
      <c r="BM24" s="171" t="s">
        <v>131</v>
      </c>
      <c r="BN24" s="171"/>
      <c r="BO24" s="171" t="s">
        <v>131</v>
      </c>
      <c r="BP24" s="171"/>
      <c r="BQ24" s="171" t="s">
        <v>131</v>
      </c>
      <c r="BR24" s="171"/>
      <c r="BS24" s="171" t="s">
        <v>131</v>
      </c>
      <c r="BT24" s="171"/>
      <c r="BU24" s="171" t="s">
        <v>131</v>
      </c>
      <c r="BV24" s="171"/>
      <c r="BW24" s="171" t="s">
        <v>131</v>
      </c>
      <c r="BX24" s="171"/>
    </row>
    <row r="25" spans="1:76" ht="45" customHeight="1" x14ac:dyDescent="0.2">
      <c r="A25" s="174" t="s">
        <v>242</v>
      </c>
      <c r="B25" s="185" t="s">
        <v>216</v>
      </c>
      <c r="C25" s="171" t="s">
        <v>131</v>
      </c>
      <c r="D25" s="171"/>
      <c r="E25" s="171" t="s">
        <v>131</v>
      </c>
      <c r="F25" s="171"/>
      <c r="G25" s="171" t="s">
        <v>131</v>
      </c>
      <c r="H25" s="171"/>
      <c r="I25" s="171" t="s">
        <v>131</v>
      </c>
      <c r="J25" s="171"/>
      <c r="K25" s="171" t="s">
        <v>131</v>
      </c>
      <c r="L25" s="171"/>
      <c r="M25" s="171" t="s">
        <v>131</v>
      </c>
      <c r="N25" s="171"/>
      <c r="O25" s="171" t="s">
        <v>131</v>
      </c>
      <c r="P25" s="171"/>
      <c r="Q25" s="171" t="s">
        <v>131</v>
      </c>
      <c r="R25" s="171"/>
      <c r="S25" s="171" t="s">
        <v>131</v>
      </c>
      <c r="T25" s="171"/>
      <c r="U25" s="171" t="s">
        <v>131</v>
      </c>
      <c r="V25" s="171"/>
      <c r="W25" s="171" t="s">
        <v>131</v>
      </c>
      <c r="X25" s="171"/>
      <c r="Y25" s="171" t="s">
        <v>131</v>
      </c>
      <c r="Z25" s="171"/>
      <c r="AA25" s="171" t="s">
        <v>131</v>
      </c>
      <c r="AB25" s="171"/>
      <c r="AC25" s="171" t="s">
        <v>131</v>
      </c>
      <c r="AD25" s="171"/>
      <c r="AE25" s="171" t="s">
        <v>131</v>
      </c>
      <c r="AF25" s="171"/>
      <c r="AG25" s="171" t="s">
        <v>131</v>
      </c>
      <c r="AH25" s="171"/>
      <c r="AI25" s="171" t="s">
        <v>131</v>
      </c>
      <c r="AJ25" s="171"/>
      <c r="AK25" s="177" t="s">
        <v>131</v>
      </c>
      <c r="AL25" s="171"/>
      <c r="AM25" s="177" t="s">
        <v>131</v>
      </c>
      <c r="AN25" s="171"/>
      <c r="AO25" s="177" t="s">
        <v>131</v>
      </c>
      <c r="AP25" s="171"/>
      <c r="AQ25" s="177" t="s">
        <v>131</v>
      </c>
      <c r="AR25" s="171"/>
      <c r="AS25" s="177" t="s">
        <v>131</v>
      </c>
      <c r="AT25" s="171"/>
      <c r="AU25" s="171" t="s">
        <v>131</v>
      </c>
      <c r="AV25" s="171"/>
      <c r="AW25" s="171" t="s">
        <v>131</v>
      </c>
      <c r="AX25" s="171"/>
      <c r="AY25" s="171" t="s">
        <v>130</v>
      </c>
      <c r="AZ25" s="171" t="s">
        <v>281</v>
      </c>
      <c r="BA25" s="171" t="s">
        <v>131</v>
      </c>
      <c r="BB25" s="171"/>
      <c r="BC25" s="171" t="s">
        <v>130</v>
      </c>
      <c r="BD25" s="171" t="s">
        <v>281</v>
      </c>
      <c r="BE25" s="171" t="s">
        <v>131</v>
      </c>
      <c r="BF25" s="171"/>
      <c r="BG25" s="171" t="s">
        <v>131</v>
      </c>
      <c r="BH25" s="171"/>
      <c r="BI25" s="171" t="s">
        <v>130</v>
      </c>
      <c r="BJ25" s="171" t="s">
        <v>282</v>
      </c>
      <c r="BK25" s="171" t="s">
        <v>131</v>
      </c>
      <c r="BL25" s="171"/>
      <c r="BM25" s="171" t="s">
        <v>131</v>
      </c>
      <c r="BN25" s="171"/>
      <c r="BO25" s="171" t="s">
        <v>131</v>
      </c>
      <c r="BP25" s="171"/>
      <c r="BQ25" s="171" t="s">
        <v>130</v>
      </c>
      <c r="BR25" s="171" t="s">
        <v>289</v>
      </c>
      <c r="BS25" s="171" t="s">
        <v>130</v>
      </c>
      <c r="BT25" s="171" t="s">
        <v>281</v>
      </c>
      <c r="BU25" s="171" t="s">
        <v>131</v>
      </c>
      <c r="BV25" s="171"/>
      <c r="BW25" s="171" t="s">
        <v>131</v>
      </c>
      <c r="BX25" s="171"/>
    </row>
    <row r="26" spans="1:76" ht="13.5" thickBot="1" x14ac:dyDescent="0.25">
      <c r="A26" s="125"/>
      <c r="B26" s="187"/>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c r="AX26" s="125"/>
      <c r="AY26" s="125"/>
      <c r="AZ26" s="125"/>
      <c r="BA26" s="125"/>
      <c r="BB26" s="125"/>
      <c r="BC26" s="125"/>
      <c r="BD26" s="125"/>
      <c r="BE26" s="125"/>
      <c r="BF26" s="125"/>
      <c r="BG26" s="125"/>
      <c r="BH26" s="125"/>
      <c r="BI26" s="125"/>
      <c r="BJ26" s="125"/>
      <c r="BK26" s="125"/>
      <c r="BL26" s="125"/>
      <c r="BM26" s="125"/>
      <c r="BN26" s="125"/>
      <c r="BO26" s="125"/>
      <c r="BP26" s="125"/>
      <c r="BQ26" s="125"/>
      <c r="BR26" s="125"/>
      <c r="BS26" s="125"/>
      <c r="BT26" s="125"/>
      <c r="BU26" s="125"/>
      <c r="BV26" s="125"/>
      <c r="BW26" s="125"/>
      <c r="BX26" s="125"/>
    </row>
    <row r="27" spans="1:76" s="126" customFormat="1" ht="32.25" customHeight="1" thickBot="1" x14ac:dyDescent="0.3">
      <c r="A27" s="191" t="s">
        <v>135</v>
      </c>
      <c r="B27" s="196"/>
      <c r="C27" s="191" t="s">
        <v>137</v>
      </c>
      <c r="D27" s="192"/>
      <c r="E27" s="191" t="s">
        <v>137</v>
      </c>
      <c r="F27" s="192"/>
      <c r="G27" s="191" t="s">
        <v>136</v>
      </c>
      <c r="H27" s="192"/>
      <c r="I27" s="191" t="s">
        <v>137</v>
      </c>
      <c r="J27" s="192"/>
      <c r="K27" s="191" t="s">
        <v>137</v>
      </c>
      <c r="L27" s="192"/>
      <c r="M27" s="191" t="s">
        <v>137</v>
      </c>
      <c r="N27" s="192"/>
      <c r="O27" s="191" t="s">
        <v>137</v>
      </c>
      <c r="P27" s="192"/>
      <c r="Q27" s="191" t="s">
        <v>137</v>
      </c>
      <c r="R27" s="192"/>
      <c r="S27" s="191" t="s">
        <v>136</v>
      </c>
      <c r="T27" s="192"/>
      <c r="U27" s="191" t="s">
        <v>136</v>
      </c>
      <c r="V27" s="192"/>
      <c r="W27" s="191" t="s">
        <v>136</v>
      </c>
      <c r="X27" s="192"/>
      <c r="Y27" s="191" t="s">
        <v>137</v>
      </c>
      <c r="Z27" s="192"/>
      <c r="AA27" s="191" t="s">
        <v>137</v>
      </c>
      <c r="AB27" s="192"/>
      <c r="AC27" s="191" t="s">
        <v>136</v>
      </c>
      <c r="AD27" s="192"/>
      <c r="AE27" s="191" t="s">
        <v>137</v>
      </c>
      <c r="AF27" s="192"/>
      <c r="AG27" s="191" t="s">
        <v>137</v>
      </c>
      <c r="AH27" s="192"/>
      <c r="AI27" s="191" t="s">
        <v>136</v>
      </c>
      <c r="AJ27" s="192"/>
      <c r="AK27" s="191" t="s">
        <v>137</v>
      </c>
      <c r="AL27" s="192"/>
      <c r="AM27" s="191" t="s">
        <v>136</v>
      </c>
      <c r="AN27" s="192"/>
      <c r="AO27" s="191" t="s">
        <v>137</v>
      </c>
      <c r="AP27" s="192"/>
      <c r="AQ27" s="191" t="s">
        <v>137</v>
      </c>
      <c r="AR27" s="192"/>
      <c r="AS27" s="191" t="s">
        <v>137</v>
      </c>
      <c r="AT27" s="192"/>
      <c r="AU27" s="191" t="s">
        <v>137</v>
      </c>
      <c r="AV27" s="192"/>
      <c r="AW27" s="191" t="s">
        <v>137</v>
      </c>
      <c r="AX27" s="192"/>
      <c r="AY27" s="191" t="s">
        <v>136</v>
      </c>
      <c r="AZ27" s="192"/>
      <c r="BA27" s="191" t="s">
        <v>137</v>
      </c>
      <c r="BB27" s="192"/>
      <c r="BC27" s="191" t="s">
        <v>136</v>
      </c>
      <c r="BD27" s="192"/>
      <c r="BE27" s="191" t="s">
        <v>137</v>
      </c>
      <c r="BF27" s="192"/>
      <c r="BG27" s="191" t="s">
        <v>137</v>
      </c>
      <c r="BH27" s="192"/>
      <c r="BI27" s="191" t="s">
        <v>136</v>
      </c>
      <c r="BJ27" s="192"/>
      <c r="BK27" s="191" t="s">
        <v>137</v>
      </c>
      <c r="BL27" s="192"/>
      <c r="BM27" s="191" t="s">
        <v>136</v>
      </c>
      <c r="BN27" s="192"/>
      <c r="BO27" s="191" t="s">
        <v>136</v>
      </c>
      <c r="BP27" s="192"/>
      <c r="BQ27" s="191" t="s">
        <v>136</v>
      </c>
      <c r="BR27" s="192"/>
      <c r="BS27" s="191" t="s">
        <v>136</v>
      </c>
      <c r="BT27" s="192"/>
      <c r="BU27" s="191" t="s">
        <v>136</v>
      </c>
      <c r="BV27" s="192"/>
      <c r="BW27" s="191" t="s">
        <v>136</v>
      </c>
      <c r="BX27" s="192"/>
    </row>
    <row r="28" spans="1:76" x14ac:dyDescent="0.2">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c r="BQ28" s="127"/>
      <c r="BR28" s="127"/>
      <c r="BS28" s="127"/>
      <c r="BT28" s="127"/>
      <c r="BU28" s="127"/>
      <c r="BV28" s="127"/>
      <c r="BW28" s="127"/>
      <c r="BX28" s="127"/>
    </row>
    <row r="29" spans="1:76" ht="18.75" customHeight="1" x14ac:dyDescent="0.2">
      <c r="B29" s="130"/>
      <c r="C29" s="103" t="s">
        <v>138</v>
      </c>
      <c r="E29" s="103"/>
      <c r="G29" s="103"/>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7"/>
      <c r="BA29" s="127"/>
      <c r="BB29" s="127"/>
      <c r="BC29" s="127"/>
      <c r="BD29" s="127"/>
      <c r="BE29" s="127"/>
      <c r="BF29" s="127"/>
      <c r="BG29" s="127"/>
      <c r="BH29" s="127"/>
      <c r="BI29" s="127"/>
      <c r="BJ29" s="127"/>
      <c r="BK29" s="127"/>
      <c r="BL29" s="127"/>
      <c r="BM29" s="127"/>
      <c r="BN29" s="127"/>
      <c r="BO29" s="127"/>
      <c r="BP29" s="127"/>
      <c r="BQ29" s="127"/>
      <c r="BR29" s="127"/>
      <c r="BS29" s="127"/>
      <c r="BT29" s="127"/>
      <c r="BU29" s="127"/>
      <c r="BV29" s="127"/>
      <c r="BW29" s="127"/>
      <c r="BX29" s="127"/>
    </row>
    <row r="30" spans="1:76" ht="12.75" customHeight="1" x14ac:dyDescent="0.2">
      <c r="C30" s="128"/>
      <c r="E30" s="128"/>
      <c r="G30" s="128"/>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7"/>
      <c r="AY30" s="127"/>
      <c r="AZ30" s="127"/>
      <c r="BA30" s="127"/>
      <c r="BB30" s="127"/>
      <c r="BC30" s="127"/>
      <c r="BD30" s="127"/>
      <c r="BE30" s="127"/>
      <c r="BF30" s="127"/>
      <c r="BG30" s="127"/>
      <c r="BH30" s="127"/>
      <c r="BI30" s="127"/>
      <c r="BJ30" s="127"/>
      <c r="BK30" s="127"/>
      <c r="BL30" s="127"/>
      <c r="BM30" s="127"/>
      <c r="BN30" s="127"/>
      <c r="BO30" s="127"/>
      <c r="BP30" s="127"/>
      <c r="BQ30" s="127"/>
      <c r="BR30" s="127"/>
      <c r="BS30" s="127"/>
      <c r="BT30" s="127"/>
      <c r="BU30" s="127"/>
      <c r="BV30" s="127"/>
      <c r="BW30" s="127"/>
      <c r="BX30" s="127"/>
    </row>
    <row r="31" spans="1:76" ht="12.75" customHeight="1" x14ac:dyDescent="0.2">
      <c r="C31" s="128"/>
      <c r="E31" s="128"/>
      <c r="G31" s="128"/>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7"/>
      <c r="BQ31" s="127"/>
      <c r="BR31" s="127"/>
      <c r="BS31" s="127"/>
      <c r="BT31" s="127"/>
      <c r="BU31" s="127"/>
      <c r="BV31" s="127"/>
      <c r="BW31" s="127"/>
      <c r="BX31" s="127"/>
    </row>
    <row r="32" spans="1:76" ht="17.25" customHeight="1" x14ac:dyDescent="0.2">
      <c r="B32" s="131"/>
      <c r="C32" s="131"/>
      <c r="E32" s="131"/>
      <c r="G32" s="131"/>
      <c r="I32" s="131"/>
      <c r="L32" s="132"/>
      <c r="N32" s="132"/>
      <c r="P32" s="132"/>
      <c r="R32" s="132"/>
      <c r="T32" s="132"/>
      <c r="V32" s="132"/>
      <c r="X32" s="132"/>
      <c r="Z32" s="132"/>
      <c r="AB32" s="132"/>
      <c r="AD32" s="132"/>
      <c r="AF32" s="132"/>
      <c r="AH32" s="132"/>
      <c r="AJ32" s="132"/>
      <c r="AL32" s="132"/>
      <c r="AN32" s="132"/>
      <c r="AP32" s="132"/>
      <c r="AR32" s="132"/>
      <c r="AT32" s="132"/>
      <c r="AV32" s="132"/>
      <c r="AX32" s="132"/>
      <c r="AZ32" s="132"/>
      <c r="BB32" s="132"/>
      <c r="BD32" s="132"/>
      <c r="BF32" s="132"/>
      <c r="BH32" s="132"/>
      <c r="BJ32" s="132"/>
      <c r="BL32" s="132"/>
      <c r="BN32" s="132"/>
      <c r="BP32" s="132"/>
      <c r="BR32" s="132"/>
      <c r="BT32" s="132"/>
      <c r="BV32" s="132"/>
      <c r="BX32" s="132"/>
    </row>
    <row r="33" spans="1:76" ht="15" customHeight="1" x14ac:dyDescent="0.25">
      <c r="B33" s="136"/>
      <c r="C33" s="133" t="s">
        <v>141</v>
      </c>
      <c r="E33" s="133" t="s">
        <v>141</v>
      </c>
      <c r="G33" s="133" t="s">
        <v>141</v>
      </c>
      <c r="I33" s="102" t="s">
        <v>217</v>
      </c>
      <c r="L33" s="134"/>
      <c r="N33" s="134"/>
      <c r="P33" s="134"/>
      <c r="R33" s="134"/>
      <c r="T33" s="134"/>
      <c r="V33" s="134"/>
      <c r="X33" s="134"/>
      <c r="Z33" s="134"/>
      <c r="AB33" s="134"/>
      <c r="AD33" s="134"/>
      <c r="AF33" s="134"/>
      <c r="AH33" s="134"/>
      <c r="AJ33" s="134"/>
      <c r="AL33" s="134"/>
      <c r="AN33" s="134"/>
      <c r="AP33" s="134"/>
      <c r="AR33" s="134"/>
      <c r="AT33" s="134"/>
      <c r="AV33" s="134"/>
      <c r="AX33" s="134"/>
      <c r="AZ33" s="134"/>
      <c r="BB33" s="134"/>
      <c r="BD33" s="134"/>
      <c r="BF33" s="134"/>
      <c r="BH33" s="134"/>
      <c r="BJ33" s="134"/>
      <c r="BL33" s="134"/>
      <c r="BN33" s="134"/>
      <c r="BP33" s="134"/>
      <c r="BR33" s="134"/>
      <c r="BT33" s="134"/>
      <c r="BV33" s="134"/>
      <c r="BX33" s="134"/>
    </row>
    <row r="34" spans="1:76" ht="14.25" customHeight="1" x14ac:dyDescent="0.25">
      <c r="B34" s="136"/>
      <c r="C34" s="133"/>
      <c r="E34" s="133"/>
      <c r="G34" s="133"/>
      <c r="I34" s="133"/>
      <c r="J34" s="133"/>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5"/>
      <c r="BC34" s="135"/>
      <c r="BD34" s="135"/>
      <c r="BE34" s="135"/>
      <c r="BF34" s="135"/>
      <c r="BG34" s="135"/>
      <c r="BH34" s="135"/>
      <c r="BI34" s="135"/>
      <c r="BJ34" s="135"/>
      <c r="BK34" s="135"/>
      <c r="BL34" s="135"/>
      <c r="BM34" s="135"/>
      <c r="BN34" s="135"/>
      <c r="BO34" s="135"/>
      <c r="BP34" s="135"/>
      <c r="BQ34" s="135"/>
      <c r="BR34" s="135"/>
      <c r="BS34" s="135"/>
      <c r="BT34" s="135"/>
      <c r="BU34" s="135"/>
      <c r="BV34" s="135"/>
      <c r="BW34" s="135"/>
      <c r="BX34" s="135"/>
    </row>
    <row r="35" spans="1:76" ht="14.25" customHeight="1" x14ac:dyDescent="0.25">
      <c r="B35" s="136"/>
      <c r="C35" s="133"/>
      <c r="D35" s="136"/>
      <c r="E35" s="133"/>
      <c r="F35" s="136"/>
      <c r="G35" s="133"/>
      <c r="H35" s="136"/>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135"/>
      <c r="BL35" s="135"/>
      <c r="BM35" s="135"/>
      <c r="BN35" s="135"/>
      <c r="BO35" s="135"/>
      <c r="BP35" s="135"/>
      <c r="BQ35" s="135"/>
      <c r="BR35" s="135"/>
      <c r="BS35" s="135"/>
      <c r="BT35" s="135"/>
      <c r="BU35" s="135"/>
      <c r="BV35" s="135"/>
      <c r="BW35" s="135"/>
      <c r="BX35" s="135"/>
    </row>
    <row r="36" spans="1:76" ht="14.25" customHeight="1" x14ac:dyDescent="0.25">
      <c r="B36" s="136"/>
      <c r="C36" s="133"/>
      <c r="D36" s="136"/>
      <c r="E36" s="133"/>
      <c r="F36" s="136"/>
      <c r="G36" s="133"/>
      <c r="H36" s="136"/>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row>
    <row r="37" spans="1:76" ht="14.25" customHeight="1" x14ac:dyDescent="0.25">
      <c r="B37" s="136"/>
      <c r="C37" s="133"/>
      <c r="D37" s="136"/>
      <c r="E37" s="133"/>
      <c r="F37" s="136"/>
      <c r="G37" s="133"/>
      <c r="H37" s="136"/>
      <c r="I37" s="133"/>
      <c r="J37" s="133"/>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row>
    <row r="38" spans="1:76" ht="14.25" customHeight="1" x14ac:dyDescent="0.2">
      <c r="B38" s="131"/>
      <c r="C38" s="131" t="s">
        <v>143</v>
      </c>
      <c r="D38" s="131"/>
      <c r="E38" s="131"/>
      <c r="F38" s="131"/>
      <c r="G38" s="131"/>
      <c r="H38" s="131"/>
      <c r="I38" s="131"/>
      <c r="J38" s="131"/>
      <c r="K38" s="131"/>
      <c r="L38" s="135"/>
      <c r="M38" s="131"/>
      <c r="N38" s="135"/>
      <c r="O38" s="131"/>
      <c r="P38" s="135"/>
      <c r="Q38" s="131"/>
      <c r="R38" s="135"/>
      <c r="S38" s="131"/>
      <c r="T38" s="135"/>
      <c r="U38" s="131"/>
      <c r="V38" s="135"/>
      <c r="W38" s="131"/>
      <c r="X38" s="135"/>
      <c r="Y38" s="131"/>
      <c r="Z38" s="135"/>
      <c r="AA38" s="131"/>
      <c r="AB38" s="135"/>
      <c r="AC38" s="131"/>
      <c r="AD38" s="135"/>
      <c r="AE38" s="131"/>
      <c r="AF38" s="135"/>
      <c r="AG38" s="131"/>
      <c r="AH38" s="135"/>
      <c r="AI38" s="131"/>
      <c r="AJ38" s="135"/>
      <c r="AK38" s="131"/>
      <c r="AL38" s="135"/>
      <c r="AM38" s="131"/>
      <c r="AN38" s="135"/>
      <c r="AO38" s="131"/>
      <c r="AP38" s="135"/>
      <c r="AQ38" s="131"/>
      <c r="AR38" s="135"/>
      <c r="AS38" s="131"/>
      <c r="AT38" s="135"/>
      <c r="AU38" s="131"/>
      <c r="AV38" s="135"/>
      <c r="AW38" s="131"/>
      <c r="AX38" s="135"/>
      <c r="AY38" s="131"/>
      <c r="AZ38" s="135"/>
      <c r="BA38" s="131"/>
      <c r="BB38" s="135"/>
      <c r="BC38" s="131"/>
      <c r="BD38" s="135"/>
      <c r="BE38" s="131"/>
      <c r="BF38" s="135"/>
      <c r="BG38" s="131"/>
      <c r="BH38" s="135"/>
      <c r="BI38" s="131"/>
      <c r="BJ38" s="135"/>
      <c r="BK38" s="131"/>
      <c r="BL38" s="135"/>
      <c r="BM38" s="131"/>
      <c r="BN38" s="135"/>
      <c r="BO38" s="131"/>
      <c r="BP38" s="135"/>
      <c r="BQ38" s="131"/>
      <c r="BR38" s="135"/>
      <c r="BS38" s="131"/>
      <c r="BT38" s="135"/>
      <c r="BU38" s="131"/>
      <c r="BV38" s="135"/>
      <c r="BW38" s="131"/>
      <c r="BX38" s="135"/>
    </row>
    <row r="39" spans="1:76" ht="14.25" customHeight="1" x14ac:dyDescent="0.25">
      <c r="B39" s="136"/>
      <c r="C39" s="133" t="s">
        <v>144</v>
      </c>
      <c r="D39" s="136"/>
      <c r="E39" s="133"/>
      <c r="F39" s="136"/>
      <c r="G39" s="133"/>
      <c r="H39" s="136"/>
      <c r="I39" s="133"/>
      <c r="J39" s="133"/>
      <c r="K39" s="102"/>
      <c r="L39" s="135"/>
      <c r="M39" s="102"/>
      <c r="N39" s="135"/>
      <c r="O39" s="102"/>
      <c r="P39" s="135"/>
      <c r="Q39" s="102"/>
      <c r="R39" s="135"/>
      <c r="S39" s="102"/>
      <c r="T39" s="135"/>
      <c r="U39" s="102"/>
      <c r="V39" s="135"/>
      <c r="W39" s="102"/>
      <c r="X39" s="135"/>
      <c r="Y39" s="102"/>
      <c r="Z39" s="135"/>
      <c r="AA39" s="102"/>
      <c r="AB39" s="135"/>
      <c r="AC39" s="102"/>
      <c r="AD39" s="135"/>
      <c r="AE39" s="102"/>
      <c r="AF39" s="135"/>
      <c r="AG39" s="102"/>
      <c r="AH39" s="135"/>
      <c r="AI39" s="102"/>
      <c r="AJ39" s="135"/>
      <c r="AK39" s="102"/>
      <c r="AL39" s="135"/>
      <c r="AM39" s="102"/>
      <c r="AN39" s="135"/>
      <c r="AO39" s="102"/>
      <c r="AP39" s="135"/>
      <c r="AQ39" s="102"/>
      <c r="AR39" s="135"/>
      <c r="AS39" s="102"/>
      <c r="AT39" s="135"/>
      <c r="AU39" s="102"/>
      <c r="AV39" s="135"/>
      <c r="AW39" s="102"/>
      <c r="AX39" s="135"/>
      <c r="AY39" s="102"/>
      <c r="AZ39" s="135"/>
      <c r="BA39" s="102"/>
      <c r="BB39" s="135"/>
      <c r="BC39" s="102"/>
      <c r="BD39" s="135"/>
      <c r="BE39" s="102"/>
      <c r="BF39" s="135"/>
      <c r="BG39" s="102"/>
      <c r="BH39" s="135"/>
      <c r="BI39" s="102"/>
      <c r="BJ39" s="135"/>
      <c r="BK39" s="102"/>
      <c r="BL39" s="135"/>
      <c r="BM39" s="102"/>
      <c r="BN39" s="135"/>
      <c r="BO39" s="102"/>
      <c r="BP39" s="135"/>
      <c r="BQ39" s="102"/>
      <c r="BR39" s="135"/>
      <c r="BS39" s="102"/>
      <c r="BT39" s="135"/>
      <c r="BU39" s="102"/>
      <c r="BV39" s="135"/>
      <c r="BW39" s="102"/>
      <c r="BX39" s="135"/>
    </row>
    <row r="40" spans="1:76" ht="14.25" customHeight="1" x14ac:dyDescent="0.25">
      <c r="B40" s="136"/>
      <c r="C40" s="133" t="s">
        <v>145</v>
      </c>
      <c r="D40" s="136"/>
      <c r="E40" s="133"/>
      <c r="F40" s="136"/>
      <c r="G40" s="133"/>
      <c r="H40" s="136"/>
      <c r="I40" s="133"/>
      <c r="J40" s="133"/>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5"/>
      <c r="BR40" s="135"/>
      <c r="BS40" s="135"/>
      <c r="BT40" s="135"/>
      <c r="BU40" s="135"/>
      <c r="BV40" s="135"/>
      <c r="BW40" s="135"/>
      <c r="BX40" s="135"/>
    </row>
    <row r="41" spans="1:76" ht="14.25" customHeight="1" x14ac:dyDescent="0.25">
      <c r="B41" s="136"/>
      <c r="C41" s="136"/>
      <c r="D41" s="136"/>
      <c r="E41" s="136"/>
      <c r="F41" s="136"/>
      <c r="G41" s="136"/>
      <c r="H41" s="136"/>
      <c r="I41" s="133"/>
      <c r="J41" s="133"/>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5"/>
      <c r="BL41" s="135"/>
      <c r="BM41" s="135"/>
      <c r="BN41" s="135"/>
      <c r="BO41" s="135"/>
      <c r="BP41" s="135"/>
      <c r="BQ41" s="135"/>
      <c r="BR41" s="135"/>
      <c r="BS41" s="135"/>
      <c r="BT41" s="135"/>
      <c r="BU41" s="135"/>
      <c r="BV41" s="135"/>
      <c r="BW41" s="135"/>
      <c r="BX41" s="135"/>
    </row>
    <row r="42" spans="1:76" x14ac:dyDescent="0.2">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7"/>
      <c r="BV42" s="107"/>
      <c r="BW42" s="107"/>
      <c r="BX42" s="107"/>
    </row>
    <row r="43" spans="1:76" x14ac:dyDescent="0.2">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7"/>
      <c r="BR43" s="107"/>
      <c r="BS43" s="107"/>
      <c r="BT43" s="107"/>
      <c r="BU43" s="107"/>
      <c r="BV43" s="107"/>
      <c r="BW43" s="107"/>
      <c r="BX43" s="107"/>
    </row>
    <row r="44" spans="1:76" x14ac:dyDescent="0.2">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7"/>
      <c r="BR44" s="107"/>
      <c r="BS44" s="107"/>
      <c r="BT44" s="107"/>
      <c r="BU44" s="107"/>
      <c r="BV44" s="107"/>
      <c r="BW44" s="107"/>
      <c r="BX44" s="107"/>
    </row>
    <row r="45" spans="1:76" x14ac:dyDescent="0.2">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7"/>
      <c r="BR45" s="107"/>
      <c r="BS45" s="107"/>
      <c r="BT45" s="107"/>
      <c r="BU45" s="107"/>
      <c r="BV45" s="107"/>
      <c r="BW45" s="107"/>
      <c r="BX45" s="107"/>
    </row>
    <row r="47" spans="1:76" s="128" customFormat="1" x14ac:dyDescent="0.2">
      <c r="A47" s="127"/>
      <c r="B47" s="129"/>
      <c r="C47" s="129"/>
      <c r="D47" s="129"/>
      <c r="E47" s="129"/>
      <c r="F47" s="129"/>
      <c r="G47" s="129"/>
      <c r="H47" s="129"/>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c r="BQ47" s="107"/>
      <c r="BR47" s="107"/>
      <c r="BS47" s="107"/>
      <c r="BT47" s="107"/>
      <c r="BU47" s="107"/>
      <c r="BV47" s="107"/>
      <c r="BW47" s="107"/>
      <c r="BX47" s="107"/>
    </row>
    <row r="48" spans="1:76" s="128" customFormat="1" x14ac:dyDescent="0.2">
      <c r="A48" s="127"/>
      <c r="B48" s="129"/>
      <c r="C48" s="129"/>
      <c r="D48" s="129"/>
      <c r="E48" s="129"/>
      <c r="F48" s="129"/>
      <c r="G48" s="129"/>
      <c r="H48" s="129"/>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7"/>
      <c r="BR48" s="107"/>
      <c r="BS48" s="107"/>
      <c r="BT48" s="107"/>
      <c r="BU48" s="107"/>
      <c r="BV48" s="107"/>
      <c r="BW48" s="107"/>
      <c r="BX48" s="107"/>
    </row>
    <row r="49" spans="1:76" s="128" customFormat="1" x14ac:dyDescent="0.2">
      <c r="A49" s="127"/>
      <c r="B49" s="129"/>
      <c r="C49" s="129"/>
      <c r="D49" s="129"/>
      <c r="E49" s="129"/>
      <c r="F49" s="129"/>
      <c r="G49" s="129"/>
      <c r="H49" s="129"/>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7"/>
      <c r="BR49" s="107"/>
      <c r="BS49" s="107"/>
      <c r="BT49" s="107"/>
      <c r="BU49" s="107"/>
      <c r="BV49" s="107"/>
      <c r="BW49" s="107"/>
      <c r="BX49" s="107"/>
    </row>
    <row r="50" spans="1:76" s="128" customFormat="1" x14ac:dyDescent="0.2">
      <c r="A50" s="127"/>
      <c r="B50" s="129"/>
      <c r="C50" s="129"/>
      <c r="D50" s="129"/>
      <c r="E50" s="129"/>
      <c r="F50" s="129"/>
      <c r="G50" s="129"/>
      <c r="H50" s="129"/>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7"/>
      <c r="BR50" s="107"/>
      <c r="BS50" s="107"/>
      <c r="BT50" s="107"/>
      <c r="BU50" s="107"/>
      <c r="BV50" s="107"/>
      <c r="BW50" s="107"/>
      <c r="BX50" s="107"/>
    </row>
    <row r="51" spans="1:76" s="128" customFormat="1" x14ac:dyDescent="0.2">
      <c r="A51" s="127"/>
      <c r="B51" s="129"/>
      <c r="C51" s="129"/>
      <c r="D51" s="129"/>
      <c r="E51" s="129"/>
      <c r="F51" s="129"/>
      <c r="G51" s="129"/>
      <c r="H51" s="129"/>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7"/>
      <c r="BR51" s="107"/>
      <c r="BS51" s="107"/>
      <c r="BT51" s="107"/>
      <c r="BU51" s="107"/>
      <c r="BV51" s="107"/>
      <c r="BW51" s="107"/>
      <c r="BX51" s="107"/>
    </row>
  </sheetData>
  <mergeCells count="125">
    <mergeCell ref="A27:B27"/>
    <mergeCell ref="C1:L1"/>
    <mergeCell ref="C2:L2"/>
    <mergeCell ref="K5:L5"/>
    <mergeCell ref="C6:D6"/>
    <mergeCell ref="E6:F6"/>
    <mergeCell ref="G6:H6"/>
    <mergeCell ref="I6:J6"/>
    <mergeCell ref="K6:L6"/>
    <mergeCell ref="K27:L27"/>
    <mergeCell ref="C27:D27"/>
    <mergeCell ref="E27:F27"/>
    <mergeCell ref="G27:H27"/>
    <mergeCell ref="I27:J27"/>
    <mergeCell ref="C3:L3"/>
    <mergeCell ref="C4:L4"/>
    <mergeCell ref="A13:A14"/>
    <mergeCell ref="A11:A12"/>
    <mergeCell ref="A18:A20"/>
    <mergeCell ref="A5:A7"/>
    <mergeCell ref="B5:B6"/>
    <mergeCell ref="C5:D5"/>
    <mergeCell ref="E5:F5"/>
    <mergeCell ref="G5:H5"/>
    <mergeCell ref="I5:J5"/>
    <mergeCell ref="U27:V27"/>
    <mergeCell ref="O5:P5"/>
    <mergeCell ref="O6:P6"/>
    <mergeCell ref="O27:P27"/>
    <mergeCell ref="Q5:R5"/>
    <mergeCell ref="Q6:R6"/>
    <mergeCell ref="Q27:R27"/>
    <mergeCell ref="M5:N5"/>
    <mergeCell ref="M6:N6"/>
    <mergeCell ref="M27:N27"/>
    <mergeCell ref="W5:X5"/>
    <mergeCell ref="Y5:Z5"/>
    <mergeCell ref="AA5:AB5"/>
    <mergeCell ref="AC5:AD5"/>
    <mergeCell ref="W6:X6"/>
    <mergeCell ref="Y6:Z6"/>
    <mergeCell ref="AA6:AB6"/>
    <mergeCell ref="AC6:AD6"/>
    <mergeCell ref="S5:T5"/>
    <mergeCell ref="U5:V5"/>
    <mergeCell ref="S6:T6"/>
    <mergeCell ref="U6:V6"/>
    <mergeCell ref="AO5:AP5"/>
    <mergeCell ref="AQ5:AR5"/>
    <mergeCell ref="AS5:AT5"/>
    <mergeCell ref="AE6:AF6"/>
    <mergeCell ref="AG6:AH6"/>
    <mergeCell ref="AI6:AJ6"/>
    <mergeCell ref="AK6:AL6"/>
    <mergeCell ref="AM6:AN6"/>
    <mergeCell ref="AO6:AP6"/>
    <mergeCell ref="AQ6:AR6"/>
    <mergeCell ref="AS6:AT6"/>
    <mergeCell ref="AE5:AF5"/>
    <mergeCell ref="AG5:AH5"/>
    <mergeCell ref="AI5:AJ5"/>
    <mergeCell ref="AK5:AL5"/>
    <mergeCell ref="AM5:AN5"/>
    <mergeCell ref="BG5:BH5"/>
    <mergeCell ref="BI5:BJ5"/>
    <mergeCell ref="BK5:BL5"/>
    <mergeCell ref="AU6:AV6"/>
    <mergeCell ref="AW6:AX6"/>
    <mergeCell ref="AY6:AZ6"/>
    <mergeCell ref="BA6:BB6"/>
    <mergeCell ref="BC6:BD6"/>
    <mergeCell ref="AW5:AX5"/>
    <mergeCell ref="AY5:AZ5"/>
    <mergeCell ref="BA5:BB5"/>
    <mergeCell ref="BC5:BD5"/>
    <mergeCell ref="BE5:BF5"/>
    <mergeCell ref="AU5:AV5"/>
    <mergeCell ref="BI27:BJ27"/>
    <mergeCell ref="BK27:BL27"/>
    <mergeCell ref="C8:T8"/>
    <mergeCell ref="U8:AL8"/>
    <mergeCell ref="AM8:BD8"/>
    <mergeCell ref="AW27:AX27"/>
    <mergeCell ref="AY27:AZ27"/>
    <mergeCell ref="BA27:BB27"/>
    <mergeCell ref="BC27:BD27"/>
    <mergeCell ref="BE27:BF27"/>
    <mergeCell ref="AO27:AP27"/>
    <mergeCell ref="AQ27:AR27"/>
    <mergeCell ref="AS27:AT27"/>
    <mergeCell ref="AU27:AV27"/>
    <mergeCell ref="AE27:AF27"/>
    <mergeCell ref="AG27:AH27"/>
    <mergeCell ref="AI27:AJ27"/>
    <mergeCell ref="AK27:AL27"/>
    <mergeCell ref="AM27:AN27"/>
    <mergeCell ref="W27:X27"/>
    <mergeCell ref="Y27:Z27"/>
    <mergeCell ref="AA27:AB27"/>
    <mergeCell ref="AC27:AD27"/>
    <mergeCell ref="S27:T27"/>
    <mergeCell ref="BW5:BX5"/>
    <mergeCell ref="BW6:BX6"/>
    <mergeCell ref="BW27:BX27"/>
    <mergeCell ref="BE8:BV8"/>
    <mergeCell ref="BS5:BT5"/>
    <mergeCell ref="BU5:BV5"/>
    <mergeCell ref="BS6:BT6"/>
    <mergeCell ref="BU6:BV6"/>
    <mergeCell ref="BS27:BT27"/>
    <mergeCell ref="BU27:BV27"/>
    <mergeCell ref="BO5:BP5"/>
    <mergeCell ref="BO6:BP6"/>
    <mergeCell ref="BO27:BP27"/>
    <mergeCell ref="BQ5:BR5"/>
    <mergeCell ref="BQ6:BR6"/>
    <mergeCell ref="BQ27:BR27"/>
    <mergeCell ref="BE6:BF6"/>
    <mergeCell ref="BG6:BH6"/>
    <mergeCell ref="BI6:BJ6"/>
    <mergeCell ref="BK6:BL6"/>
    <mergeCell ref="BM5:BN5"/>
    <mergeCell ref="BM6:BN6"/>
    <mergeCell ref="BM27:BN27"/>
    <mergeCell ref="BG27:BH27"/>
  </mergeCells>
  <conditionalFormatting sqref="C9:L10 C19:E19 G19 I19 K19:N19 C16:N18 C11:N12 C23:N24">
    <cfRule type="cellIs" dxfId="638" priority="769" operator="equal">
      <formula>"NO"</formula>
    </cfRule>
  </conditionalFormatting>
  <conditionalFormatting sqref="C27:BX27">
    <cfRule type="cellIs" dxfId="637" priority="768" operator="equal">
      <formula>"NO HABIL"</formula>
    </cfRule>
    <cfRule type="cellIs" dxfId="636" priority="16" operator="equal">
      <formula>"HABIL"</formula>
    </cfRule>
  </conditionalFormatting>
  <conditionalFormatting sqref="N9:N10">
    <cfRule type="cellIs" dxfId="635" priority="767" operator="equal">
      <formula>"NO"</formula>
    </cfRule>
  </conditionalFormatting>
  <conditionalFormatting sqref="M9">
    <cfRule type="cellIs" dxfId="634" priority="765" operator="equal">
      <formula>"NO"</formula>
    </cfRule>
  </conditionalFormatting>
  <conditionalFormatting sqref="M10">
    <cfRule type="cellIs" dxfId="633" priority="764" operator="equal">
      <formula>"NO"</formula>
    </cfRule>
  </conditionalFormatting>
  <conditionalFormatting sqref="C20:E20 G20 I20 K20:L20">
    <cfRule type="cellIs" dxfId="632" priority="763" operator="equal">
      <formula>"NO"</formula>
    </cfRule>
  </conditionalFormatting>
  <conditionalFormatting sqref="F19">
    <cfRule type="cellIs" dxfId="631" priority="762" operator="equal">
      <formula>"NO"</formula>
    </cfRule>
  </conditionalFormatting>
  <conditionalFormatting sqref="F20">
    <cfRule type="cellIs" dxfId="630" priority="761" operator="equal">
      <formula>"NO"</formula>
    </cfRule>
  </conditionalFormatting>
  <conditionalFormatting sqref="H19">
    <cfRule type="cellIs" dxfId="629" priority="760" operator="equal">
      <formula>"NO"</formula>
    </cfRule>
  </conditionalFormatting>
  <conditionalFormatting sqref="H20">
    <cfRule type="cellIs" dxfId="628" priority="759" operator="equal">
      <formula>"NO"</formula>
    </cfRule>
  </conditionalFormatting>
  <conditionalFormatting sqref="J19">
    <cfRule type="cellIs" dxfId="627" priority="758" operator="equal">
      <formula>"NO"</formula>
    </cfRule>
  </conditionalFormatting>
  <conditionalFormatting sqref="J20">
    <cfRule type="cellIs" dxfId="626" priority="757" operator="equal">
      <formula>"NO"</formula>
    </cfRule>
  </conditionalFormatting>
  <conditionalFormatting sqref="M20:N20">
    <cfRule type="cellIs" dxfId="625" priority="756" operator="equal">
      <formula>"NO"</formula>
    </cfRule>
  </conditionalFormatting>
  <conditionalFormatting sqref="C13:N14">
    <cfRule type="cellIs" dxfId="624" priority="742" operator="equal">
      <formula>"NO"</formula>
    </cfRule>
  </conditionalFormatting>
  <conditionalFormatting sqref="C15:N15">
    <cfRule type="cellIs" dxfId="623" priority="741" operator="equal">
      <formula>"NO"</formula>
    </cfRule>
  </conditionalFormatting>
  <conditionalFormatting sqref="C21:N21">
    <cfRule type="cellIs" dxfId="622" priority="740" operator="equal">
      <formula>"NO"</formula>
    </cfRule>
  </conditionalFormatting>
  <conditionalFormatting sqref="C22:N22">
    <cfRule type="cellIs" dxfId="621" priority="739" operator="equal">
      <formula>"NO"</formula>
    </cfRule>
  </conditionalFormatting>
  <conditionalFormatting sqref="C25:N25">
    <cfRule type="cellIs" dxfId="620" priority="738" operator="equal">
      <formula>"NO"</formula>
    </cfRule>
  </conditionalFormatting>
  <conditionalFormatting sqref="O16:P19 O11:P12 O23:P24">
    <cfRule type="cellIs" dxfId="619" priority="737" operator="equal">
      <formula>"NO"</formula>
    </cfRule>
  </conditionalFormatting>
  <conditionalFormatting sqref="P9:P10">
    <cfRule type="cellIs" dxfId="618" priority="736" operator="equal">
      <formula>"NO"</formula>
    </cfRule>
  </conditionalFormatting>
  <conditionalFormatting sqref="O9">
    <cfRule type="cellIs" dxfId="617" priority="734" operator="equal">
      <formula>"NO"</formula>
    </cfRule>
  </conditionalFormatting>
  <conditionalFormatting sqref="O10">
    <cfRule type="cellIs" dxfId="616" priority="733" operator="equal">
      <formula>"NO"</formula>
    </cfRule>
  </conditionalFormatting>
  <conditionalFormatting sqref="O20:P20">
    <cfRule type="cellIs" dxfId="615" priority="732" operator="equal">
      <formula>"NO"</formula>
    </cfRule>
  </conditionalFormatting>
  <conditionalFormatting sqref="O13:P14">
    <cfRule type="cellIs" dxfId="614" priority="729" operator="equal">
      <formula>"NO"</formula>
    </cfRule>
  </conditionalFormatting>
  <conditionalFormatting sqref="O15:P15">
    <cfRule type="cellIs" dxfId="613" priority="728" operator="equal">
      <formula>"NO"</formula>
    </cfRule>
  </conditionalFormatting>
  <conditionalFormatting sqref="O21:P21">
    <cfRule type="cellIs" dxfId="612" priority="727" operator="equal">
      <formula>"NO"</formula>
    </cfRule>
  </conditionalFormatting>
  <conditionalFormatting sqref="O22:P22">
    <cfRule type="cellIs" dxfId="611" priority="726" operator="equal">
      <formula>"NO"</formula>
    </cfRule>
  </conditionalFormatting>
  <conditionalFormatting sqref="O25:P25">
    <cfRule type="cellIs" dxfId="610" priority="725" operator="equal">
      <formula>"NO"</formula>
    </cfRule>
  </conditionalFormatting>
  <conditionalFormatting sqref="Q16:R19 Q11:R12 Q23:R24">
    <cfRule type="cellIs" dxfId="609" priority="722" operator="equal">
      <formula>"NO"</formula>
    </cfRule>
  </conditionalFormatting>
  <conditionalFormatting sqref="R9:R10">
    <cfRule type="cellIs" dxfId="608" priority="721" operator="equal">
      <formula>"NO"</formula>
    </cfRule>
  </conditionalFormatting>
  <conditionalFormatting sqref="Q9">
    <cfRule type="cellIs" dxfId="607" priority="720" operator="equal">
      <formula>"NO"</formula>
    </cfRule>
  </conditionalFormatting>
  <conditionalFormatting sqref="Q10">
    <cfRule type="cellIs" dxfId="606" priority="719" operator="equal">
      <formula>"NO"</formula>
    </cfRule>
  </conditionalFormatting>
  <conditionalFormatting sqref="Q20:R20">
    <cfRule type="cellIs" dxfId="605" priority="718" operator="equal">
      <formula>"NO"</formula>
    </cfRule>
  </conditionalFormatting>
  <conditionalFormatting sqref="Q13:R14">
    <cfRule type="cellIs" dxfId="604" priority="715" operator="equal">
      <formula>"NO"</formula>
    </cfRule>
  </conditionalFormatting>
  <conditionalFormatting sqref="Q15:R15">
    <cfRule type="cellIs" dxfId="603" priority="714" operator="equal">
      <formula>"NO"</formula>
    </cfRule>
  </conditionalFormatting>
  <conditionalFormatting sqref="Q21:R21">
    <cfRule type="cellIs" dxfId="602" priority="713" operator="equal">
      <formula>"NO"</formula>
    </cfRule>
  </conditionalFormatting>
  <conditionalFormatting sqref="Q22:R22">
    <cfRule type="cellIs" dxfId="601" priority="712" operator="equal">
      <formula>"NO"</formula>
    </cfRule>
  </conditionalFormatting>
  <conditionalFormatting sqref="Q25:R25">
    <cfRule type="cellIs" dxfId="600" priority="711" operator="equal">
      <formula>"NO"</formula>
    </cfRule>
  </conditionalFormatting>
  <conditionalFormatting sqref="S16:T19 S11:T12 S23:T24">
    <cfRule type="cellIs" dxfId="599" priority="709" operator="equal">
      <formula>"NO"</formula>
    </cfRule>
  </conditionalFormatting>
  <conditionalFormatting sqref="T9:T10">
    <cfRule type="cellIs" dxfId="598" priority="708" operator="equal">
      <formula>"NO"</formula>
    </cfRule>
  </conditionalFormatting>
  <conditionalFormatting sqref="S9">
    <cfRule type="cellIs" dxfId="597" priority="707" operator="equal">
      <formula>"NO"</formula>
    </cfRule>
  </conditionalFormatting>
  <conditionalFormatting sqref="S10">
    <cfRule type="cellIs" dxfId="596" priority="706" operator="equal">
      <formula>"NO"</formula>
    </cfRule>
  </conditionalFormatting>
  <conditionalFormatting sqref="S20:T20">
    <cfRule type="cellIs" dxfId="595" priority="705" operator="equal">
      <formula>"NO"</formula>
    </cfRule>
  </conditionalFormatting>
  <conditionalFormatting sqref="S13:T14">
    <cfRule type="cellIs" dxfId="594" priority="702" operator="equal">
      <formula>"NO"</formula>
    </cfRule>
  </conditionalFormatting>
  <conditionalFormatting sqref="S15:T15">
    <cfRule type="cellIs" dxfId="593" priority="701" operator="equal">
      <formula>"NO"</formula>
    </cfRule>
  </conditionalFormatting>
  <conditionalFormatting sqref="S21:T21">
    <cfRule type="cellIs" dxfId="592" priority="700" operator="equal">
      <formula>"NO"</formula>
    </cfRule>
  </conditionalFormatting>
  <conditionalFormatting sqref="S22:T22">
    <cfRule type="cellIs" dxfId="591" priority="699" operator="equal">
      <formula>"NO"</formula>
    </cfRule>
  </conditionalFormatting>
  <conditionalFormatting sqref="S25:T25">
    <cfRule type="cellIs" dxfId="590" priority="698" operator="equal">
      <formula>"NO"</formula>
    </cfRule>
  </conditionalFormatting>
  <conditionalFormatting sqref="U16:V19 U11:V12 U23:V24">
    <cfRule type="cellIs" dxfId="589" priority="696" operator="equal">
      <formula>"NO"</formula>
    </cfRule>
  </conditionalFormatting>
  <conditionalFormatting sqref="V9:V10">
    <cfRule type="cellIs" dxfId="588" priority="695" operator="equal">
      <formula>"NO"</formula>
    </cfRule>
  </conditionalFormatting>
  <conditionalFormatting sqref="U9">
    <cfRule type="cellIs" dxfId="587" priority="694" operator="equal">
      <formula>"NO"</formula>
    </cfRule>
  </conditionalFormatting>
  <conditionalFormatting sqref="U10">
    <cfRule type="cellIs" dxfId="586" priority="693" operator="equal">
      <formula>"NO"</formula>
    </cfRule>
  </conditionalFormatting>
  <conditionalFormatting sqref="U20:V20">
    <cfRule type="cellIs" dxfId="585" priority="692" operator="equal">
      <formula>"NO"</formula>
    </cfRule>
  </conditionalFormatting>
  <conditionalFormatting sqref="U13:V14">
    <cfRule type="cellIs" dxfId="584" priority="689" operator="equal">
      <formula>"NO"</formula>
    </cfRule>
  </conditionalFormatting>
  <conditionalFormatting sqref="U15:V15">
    <cfRule type="cellIs" dxfId="583" priority="688" operator="equal">
      <formula>"NO"</formula>
    </cfRule>
  </conditionalFormatting>
  <conditionalFormatting sqref="U21:V21">
    <cfRule type="cellIs" dxfId="582" priority="687" operator="equal">
      <formula>"NO"</formula>
    </cfRule>
  </conditionalFormatting>
  <conditionalFormatting sqref="U22:V22">
    <cfRule type="cellIs" dxfId="581" priority="686" operator="equal">
      <formula>"NO"</formula>
    </cfRule>
  </conditionalFormatting>
  <conditionalFormatting sqref="U25:V25">
    <cfRule type="cellIs" dxfId="580" priority="685" operator="equal">
      <formula>"NO"</formula>
    </cfRule>
  </conditionalFormatting>
  <conditionalFormatting sqref="W16:X19 W11:X12 W23:X24">
    <cfRule type="cellIs" dxfId="579" priority="683" operator="equal">
      <formula>"NO"</formula>
    </cfRule>
  </conditionalFormatting>
  <conditionalFormatting sqref="X9:X10">
    <cfRule type="cellIs" dxfId="578" priority="682" operator="equal">
      <formula>"NO"</formula>
    </cfRule>
  </conditionalFormatting>
  <conditionalFormatting sqref="W9">
    <cfRule type="cellIs" dxfId="577" priority="681" operator="equal">
      <formula>"NO"</formula>
    </cfRule>
  </conditionalFormatting>
  <conditionalFormatting sqref="W10">
    <cfRule type="cellIs" dxfId="576" priority="680" operator="equal">
      <formula>"NO"</formula>
    </cfRule>
  </conditionalFormatting>
  <conditionalFormatting sqref="W20:X20">
    <cfRule type="cellIs" dxfId="575" priority="679" operator="equal">
      <formula>"NO"</formula>
    </cfRule>
  </conditionalFormatting>
  <conditionalFormatting sqref="W13:X14">
    <cfRule type="cellIs" dxfId="574" priority="676" operator="equal">
      <formula>"NO"</formula>
    </cfRule>
  </conditionalFormatting>
  <conditionalFormatting sqref="W15:X15">
    <cfRule type="cellIs" dxfId="573" priority="675" operator="equal">
      <formula>"NO"</formula>
    </cfRule>
  </conditionalFormatting>
  <conditionalFormatting sqref="W21:X21">
    <cfRule type="cellIs" dxfId="572" priority="674" operator="equal">
      <formula>"NO"</formula>
    </cfRule>
  </conditionalFormatting>
  <conditionalFormatting sqref="W22:X22">
    <cfRule type="cellIs" dxfId="571" priority="673" operator="equal">
      <formula>"NO"</formula>
    </cfRule>
  </conditionalFormatting>
  <conditionalFormatting sqref="W25:X25">
    <cfRule type="cellIs" dxfId="570" priority="672" operator="equal">
      <formula>"NO"</formula>
    </cfRule>
  </conditionalFormatting>
  <conditionalFormatting sqref="Y16:Z19 Y11:Z12 Y23:Z24">
    <cfRule type="cellIs" dxfId="569" priority="670" operator="equal">
      <formula>"NO"</formula>
    </cfRule>
  </conditionalFormatting>
  <conditionalFormatting sqref="Z9:Z10">
    <cfRule type="cellIs" dxfId="568" priority="669" operator="equal">
      <formula>"NO"</formula>
    </cfRule>
  </conditionalFormatting>
  <conditionalFormatting sqref="Y9">
    <cfRule type="cellIs" dxfId="567" priority="668" operator="equal">
      <formula>"NO"</formula>
    </cfRule>
  </conditionalFormatting>
  <conditionalFormatting sqref="Y10">
    <cfRule type="cellIs" dxfId="566" priority="667" operator="equal">
      <formula>"NO"</formula>
    </cfRule>
  </conditionalFormatting>
  <conditionalFormatting sqref="Y20:Z20">
    <cfRule type="cellIs" dxfId="565" priority="666" operator="equal">
      <formula>"NO"</formula>
    </cfRule>
  </conditionalFormatting>
  <conditionalFormatting sqref="Y13:Z14">
    <cfRule type="cellIs" dxfId="564" priority="663" operator="equal">
      <formula>"NO"</formula>
    </cfRule>
  </conditionalFormatting>
  <conditionalFormatting sqref="Y15:Z15">
    <cfRule type="cellIs" dxfId="563" priority="662" operator="equal">
      <formula>"NO"</formula>
    </cfRule>
  </conditionalFormatting>
  <conditionalFormatting sqref="Y21:Z21">
    <cfRule type="cellIs" dxfId="562" priority="661" operator="equal">
      <formula>"NO"</formula>
    </cfRule>
  </conditionalFormatting>
  <conditionalFormatting sqref="Y22:Z22">
    <cfRule type="cellIs" dxfId="561" priority="660" operator="equal">
      <formula>"NO"</formula>
    </cfRule>
  </conditionalFormatting>
  <conditionalFormatting sqref="Y25:Z25">
    <cfRule type="cellIs" dxfId="560" priority="659" operator="equal">
      <formula>"NO"</formula>
    </cfRule>
  </conditionalFormatting>
  <conditionalFormatting sqref="AA16:AB19 AA23:AB24 AB11:AB12">
    <cfRule type="cellIs" dxfId="559" priority="657" operator="equal">
      <formula>"NO"</formula>
    </cfRule>
  </conditionalFormatting>
  <conditionalFormatting sqref="AB9:AB10">
    <cfRule type="cellIs" dxfId="558" priority="656" operator="equal">
      <formula>"NO"</formula>
    </cfRule>
  </conditionalFormatting>
  <conditionalFormatting sqref="AA9">
    <cfRule type="cellIs" dxfId="557" priority="655" operator="equal">
      <formula>"NO"</formula>
    </cfRule>
  </conditionalFormatting>
  <conditionalFormatting sqref="AA10">
    <cfRule type="cellIs" dxfId="556" priority="654" operator="equal">
      <formula>"NO"</formula>
    </cfRule>
  </conditionalFormatting>
  <conditionalFormatting sqref="AA20:AB20">
    <cfRule type="cellIs" dxfId="555" priority="653" operator="equal">
      <formula>"NO"</formula>
    </cfRule>
  </conditionalFormatting>
  <conditionalFormatting sqref="AA13:AB14">
    <cfRule type="cellIs" dxfId="554" priority="650" operator="equal">
      <formula>"NO"</formula>
    </cfRule>
  </conditionalFormatting>
  <conditionalFormatting sqref="AA15:AB15">
    <cfRule type="cellIs" dxfId="553" priority="649" operator="equal">
      <formula>"NO"</formula>
    </cfRule>
  </conditionalFormatting>
  <conditionalFormatting sqref="AA21:AB21">
    <cfRule type="cellIs" dxfId="552" priority="648" operator="equal">
      <formula>"NO"</formula>
    </cfRule>
  </conditionalFormatting>
  <conditionalFormatting sqref="AA22:AB22">
    <cfRule type="cellIs" dxfId="551" priority="647" operator="equal">
      <formula>"NO"</formula>
    </cfRule>
  </conditionalFormatting>
  <conditionalFormatting sqref="AA25:AB25">
    <cfRule type="cellIs" dxfId="550" priority="646" operator="equal">
      <formula>"NO"</formula>
    </cfRule>
  </conditionalFormatting>
  <conditionalFormatting sqref="AC16:AD19 AC11:AD12 AC23:AD24">
    <cfRule type="cellIs" dxfId="549" priority="644" operator="equal">
      <formula>"NO"</formula>
    </cfRule>
  </conditionalFormatting>
  <conditionalFormatting sqref="AD9:AD10">
    <cfRule type="cellIs" dxfId="548" priority="643" operator="equal">
      <formula>"NO"</formula>
    </cfRule>
  </conditionalFormatting>
  <conditionalFormatting sqref="AC9">
    <cfRule type="cellIs" dxfId="547" priority="642" operator="equal">
      <formula>"NO"</formula>
    </cfRule>
  </conditionalFormatting>
  <conditionalFormatting sqref="AC10">
    <cfRule type="cellIs" dxfId="546" priority="641" operator="equal">
      <formula>"NO"</formula>
    </cfRule>
  </conditionalFormatting>
  <conditionalFormatting sqref="AC20:AD20">
    <cfRule type="cellIs" dxfId="545" priority="640" operator="equal">
      <formula>"NO"</formula>
    </cfRule>
  </conditionalFormatting>
  <conditionalFormatting sqref="AC13:AD14">
    <cfRule type="cellIs" dxfId="544" priority="637" operator="equal">
      <formula>"NO"</formula>
    </cfRule>
  </conditionalFormatting>
  <conditionalFormatting sqref="AC15:AD15">
    <cfRule type="cellIs" dxfId="543" priority="636" operator="equal">
      <formula>"NO"</formula>
    </cfRule>
  </conditionalFormatting>
  <conditionalFormatting sqref="AC21:AD21">
    <cfRule type="cellIs" dxfId="542" priority="635" operator="equal">
      <formula>"NO"</formula>
    </cfRule>
  </conditionalFormatting>
  <conditionalFormatting sqref="AC22:AD22">
    <cfRule type="cellIs" dxfId="541" priority="634" operator="equal">
      <formula>"NO"</formula>
    </cfRule>
  </conditionalFormatting>
  <conditionalFormatting sqref="AC25:AD25">
    <cfRule type="cellIs" dxfId="540" priority="633" operator="equal">
      <formula>"NO"</formula>
    </cfRule>
  </conditionalFormatting>
  <conditionalFormatting sqref="AE16:AF19 AE11:AF12 AE23:AF24">
    <cfRule type="cellIs" dxfId="539" priority="631" operator="equal">
      <formula>"NO"</formula>
    </cfRule>
  </conditionalFormatting>
  <conditionalFormatting sqref="AF9:AF10">
    <cfRule type="cellIs" dxfId="538" priority="630" operator="equal">
      <formula>"NO"</formula>
    </cfRule>
  </conditionalFormatting>
  <conditionalFormatting sqref="AE9">
    <cfRule type="cellIs" dxfId="537" priority="629" operator="equal">
      <formula>"NO"</formula>
    </cfRule>
  </conditionalFormatting>
  <conditionalFormatting sqref="AE10">
    <cfRule type="cellIs" dxfId="536" priority="628" operator="equal">
      <formula>"NO"</formula>
    </cfRule>
  </conditionalFormatting>
  <conditionalFormatting sqref="AE20:AF20">
    <cfRule type="cellIs" dxfId="535" priority="627" operator="equal">
      <formula>"NO"</formula>
    </cfRule>
  </conditionalFormatting>
  <conditionalFormatting sqref="AE13:AF14">
    <cfRule type="cellIs" dxfId="534" priority="624" operator="equal">
      <formula>"NO"</formula>
    </cfRule>
  </conditionalFormatting>
  <conditionalFormatting sqref="AE15:AF15">
    <cfRule type="cellIs" dxfId="533" priority="623" operator="equal">
      <formula>"NO"</formula>
    </cfRule>
  </conditionalFormatting>
  <conditionalFormatting sqref="AE21:AF21">
    <cfRule type="cellIs" dxfId="532" priority="622" operator="equal">
      <formula>"NO"</formula>
    </cfRule>
  </conditionalFormatting>
  <conditionalFormatting sqref="AE22:AF22">
    <cfRule type="cellIs" dxfId="531" priority="621" operator="equal">
      <formula>"NO"</formula>
    </cfRule>
  </conditionalFormatting>
  <conditionalFormatting sqref="AE25:AF25">
    <cfRule type="cellIs" dxfId="530" priority="620" operator="equal">
      <formula>"NO"</formula>
    </cfRule>
  </conditionalFormatting>
  <conditionalFormatting sqref="AG16:AH19 AG23:AH24 AH11:AH12">
    <cfRule type="cellIs" dxfId="529" priority="618" operator="equal">
      <formula>"NO"</formula>
    </cfRule>
  </conditionalFormatting>
  <conditionalFormatting sqref="AH9:AH10">
    <cfRule type="cellIs" dxfId="528" priority="617" operator="equal">
      <formula>"NO"</formula>
    </cfRule>
  </conditionalFormatting>
  <conditionalFormatting sqref="AG10">
    <cfRule type="cellIs" dxfId="527" priority="615" operator="equal">
      <formula>"NO"</formula>
    </cfRule>
  </conditionalFormatting>
  <conditionalFormatting sqref="AG20:AH20">
    <cfRule type="cellIs" dxfId="526" priority="614" operator="equal">
      <formula>"NO"</formula>
    </cfRule>
  </conditionalFormatting>
  <conditionalFormatting sqref="AG13:AH14">
    <cfRule type="cellIs" dxfId="525" priority="611" operator="equal">
      <formula>"NO"</formula>
    </cfRule>
  </conditionalFormatting>
  <conditionalFormatting sqref="AG15:AH15">
    <cfRule type="cellIs" dxfId="524" priority="610" operator="equal">
      <formula>"NO"</formula>
    </cfRule>
  </conditionalFormatting>
  <conditionalFormatting sqref="AG21:AH21">
    <cfRule type="cellIs" dxfId="523" priority="609" operator="equal">
      <formula>"NO"</formula>
    </cfRule>
  </conditionalFormatting>
  <conditionalFormatting sqref="AG22:AH22">
    <cfRule type="cellIs" dxfId="522" priority="608" operator="equal">
      <formula>"NO"</formula>
    </cfRule>
  </conditionalFormatting>
  <conditionalFormatting sqref="AG25:AH25">
    <cfRule type="cellIs" dxfId="521" priority="607" operator="equal">
      <formula>"NO"</formula>
    </cfRule>
  </conditionalFormatting>
  <conditionalFormatting sqref="AI16:AJ19 AI23:AJ24 AJ11:AJ12">
    <cfRule type="cellIs" dxfId="520" priority="605" operator="equal">
      <formula>"NO"</formula>
    </cfRule>
  </conditionalFormatting>
  <conditionalFormatting sqref="AJ9:AJ10">
    <cfRule type="cellIs" dxfId="519" priority="604" operator="equal">
      <formula>"NO"</formula>
    </cfRule>
  </conditionalFormatting>
  <conditionalFormatting sqref="AI10">
    <cfRule type="cellIs" dxfId="518" priority="602" operator="equal">
      <formula>"NO"</formula>
    </cfRule>
  </conditionalFormatting>
  <conditionalFormatting sqref="AI20:AJ20">
    <cfRule type="cellIs" dxfId="517" priority="601" operator="equal">
      <formula>"NO"</formula>
    </cfRule>
  </conditionalFormatting>
  <conditionalFormatting sqref="AI13:AJ14">
    <cfRule type="cellIs" dxfId="516" priority="598" operator="equal">
      <formula>"NO"</formula>
    </cfRule>
  </conditionalFormatting>
  <conditionalFormatting sqref="AI15:AJ15">
    <cfRule type="cellIs" dxfId="515" priority="597" operator="equal">
      <formula>"NO"</formula>
    </cfRule>
  </conditionalFormatting>
  <conditionalFormatting sqref="AI21:AJ21">
    <cfRule type="cellIs" dxfId="514" priority="596" operator="equal">
      <formula>"NO"</formula>
    </cfRule>
  </conditionalFormatting>
  <conditionalFormatting sqref="AI22:AJ22">
    <cfRule type="cellIs" dxfId="513" priority="595" operator="equal">
      <formula>"NO"</formula>
    </cfRule>
  </conditionalFormatting>
  <conditionalFormatting sqref="AI25:AJ25">
    <cfRule type="cellIs" dxfId="512" priority="594" operator="equal">
      <formula>"NO"</formula>
    </cfRule>
  </conditionalFormatting>
  <conditionalFormatting sqref="AK16:AL19 AL11:AL12 AL23:AL24">
    <cfRule type="cellIs" dxfId="511" priority="592" operator="equal">
      <formula>"NO"</formula>
    </cfRule>
  </conditionalFormatting>
  <conditionalFormatting sqref="AL9:AL10">
    <cfRule type="cellIs" dxfId="510" priority="591" operator="equal">
      <formula>"NO"</formula>
    </cfRule>
  </conditionalFormatting>
  <conditionalFormatting sqref="AK9">
    <cfRule type="cellIs" dxfId="509" priority="590" operator="equal">
      <formula>"NO"</formula>
    </cfRule>
  </conditionalFormatting>
  <conditionalFormatting sqref="AK10">
    <cfRule type="cellIs" dxfId="508" priority="589" operator="equal">
      <formula>"NO"</formula>
    </cfRule>
  </conditionalFormatting>
  <conditionalFormatting sqref="AK20:AL20">
    <cfRule type="cellIs" dxfId="507" priority="588" operator="equal">
      <formula>"NO"</formula>
    </cfRule>
  </conditionalFormatting>
  <conditionalFormatting sqref="AK13:AL14">
    <cfRule type="cellIs" dxfId="506" priority="585" operator="equal">
      <formula>"NO"</formula>
    </cfRule>
  </conditionalFormatting>
  <conditionalFormatting sqref="AK15:AL15">
    <cfRule type="cellIs" dxfId="505" priority="584" operator="equal">
      <formula>"NO"</formula>
    </cfRule>
  </conditionalFormatting>
  <conditionalFormatting sqref="AL21">
    <cfRule type="cellIs" dxfId="504" priority="583" operator="equal">
      <formula>"NO"</formula>
    </cfRule>
  </conditionalFormatting>
  <conditionalFormatting sqref="AL22">
    <cfRule type="cellIs" dxfId="503" priority="582" operator="equal">
      <formula>"NO"</formula>
    </cfRule>
  </conditionalFormatting>
  <conditionalFormatting sqref="AL25">
    <cfRule type="cellIs" dxfId="502" priority="581" operator="equal">
      <formula>"NO"</formula>
    </cfRule>
  </conditionalFormatting>
  <conditionalFormatting sqref="AM16:AN19 AM11:AN12 AN23:AN24">
    <cfRule type="cellIs" dxfId="501" priority="579" operator="equal">
      <formula>"NO"</formula>
    </cfRule>
  </conditionalFormatting>
  <conditionalFormatting sqref="AN9:AN10">
    <cfRule type="cellIs" dxfId="500" priority="578" operator="equal">
      <formula>"NO"</formula>
    </cfRule>
  </conditionalFormatting>
  <conditionalFormatting sqref="AM9">
    <cfRule type="cellIs" dxfId="499" priority="577" operator="equal">
      <formula>"NO"</formula>
    </cfRule>
  </conditionalFormatting>
  <conditionalFormatting sqref="AM20:AN20">
    <cfRule type="cellIs" dxfId="498" priority="575" operator="equal">
      <formula>"NO"</formula>
    </cfRule>
  </conditionalFormatting>
  <conditionalFormatting sqref="AN13:AN14">
    <cfRule type="cellIs" dxfId="497" priority="572" operator="equal">
      <formula>"NO"</formula>
    </cfRule>
  </conditionalFormatting>
  <conditionalFormatting sqref="AM15:AN15">
    <cfRule type="cellIs" dxfId="496" priority="571" operator="equal">
      <formula>"NO"</formula>
    </cfRule>
  </conditionalFormatting>
  <conditionalFormatting sqref="AN21">
    <cfRule type="cellIs" dxfId="495" priority="570" operator="equal">
      <formula>"NO"</formula>
    </cfRule>
  </conditionalFormatting>
  <conditionalFormatting sqref="AN22">
    <cfRule type="cellIs" dxfId="494" priority="569" operator="equal">
      <formula>"NO"</formula>
    </cfRule>
  </conditionalFormatting>
  <conditionalFormatting sqref="AN25">
    <cfRule type="cellIs" dxfId="493" priority="568" operator="equal">
      <formula>"NO"</formula>
    </cfRule>
  </conditionalFormatting>
  <conditionalFormatting sqref="AP11:AP12 AP16:AP19 AP23:AP24">
    <cfRule type="cellIs" dxfId="492" priority="566" operator="equal">
      <formula>"NO"</formula>
    </cfRule>
  </conditionalFormatting>
  <conditionalFormatting sqref="AP9:AP10">
    <cfRule type="cellIs" dxfId="491" priority="565" operator="equal">
      <formula>"NO"</formula>
    </cfRule>
  </conditionalFormatting>
  <conditionalFormatting sqref="AP20">
    <cfRule type="cellIs" dxfId="490" priority="562" operator="equal">
      <formula>"NO"</formula>
    </cfRule>
  </conditionalFormatting>
  <conditionalFormatting sqref="AP14">
    <cfRule type="cellIs" dxfId="489" priority="559" operator="equal">
      <formula>"NO"</formula>
    </cfRule>
  </conditionalFormatting>
  <conditionalFormatting sqref="AP15">
    <cfRule type="cellIs" dxfId="488" priority="558" operator="equal">
      <formula>"NO"</formula>
    </cfRule>
  </conditionalFormatting>
  <conditionalFormatting sqref="AP21">
    <cfRule type="cellIs" dxfId="487" priority="557" operator="equal">
      <formula>"NO"</formula>
    </cfRule>
  </conditionalFormatting>
  <conditionalFormatting sqref="AP22">
    <cfRule type="cellIs" dxfId="486" priority="556" operator="equal">
      <formula>"NO"</formula>
    </cfRule>
  </conditionalFormatting>
  <conditionalFormatting sqref="AP25">
    <cfRule type="cellIs" dxfId="485" priority="555" operator="equal">
      <formula>"NO"</formula>
    </cfRule>
  </conditionalFormatting>
  <conditionalFormatting sqref="AR11:AR12 AR16:AR19 AR23:AR24">
    <cfRule type="cellIs" dxfId="484" priority="553" operator="equal">
      <formula>"NO"</formula>
    </cfRule>
  </conditionalFormatting>
  <conditionalFormatting sqref="AR9:AR10">
    <cfRule type="cellIs" dxfId="483" priority="552" operator="equal">
      <formula>"NO"</formula>
    </cfRule>
  </conditionalFormatting>
  <conditionalFormatting sqref="AR20">
    <cfRule type="cellIs" dxfId="482" priority="549" operator="equal">
      <formula>"NO"</formula>
    </cfRule>
  </conditionalFormatting>
  <conditionalFormatting sqref="AR13:AR14">
    <cfRule type="cellIs" dxfId="481" priority="546" operator="equal">
      <formula>"NO"</formula>
    </cfRule>
  </conditionalFormatting>
  <conditionalFormatting sqref="AR15">
    <cfRule type="cellIs" dxfId="480" priority="545" operator="equal">
      <formula>"NO"</formula>
    </cfRule>
  </conditionalFormatting>
  <conditionalFormatting sqref="AR21">
    <cfRule type="cellIs" dxfId="479" priority="544" operator="equal">
      <formula>"NO"</formula>
    </cfRule>
  </conditionalFormatting>
  <conditionalFormatting sqref="AR22">
    <cfRule type="cellIs" dxfId="478" priority="543" operator="equal">
      <formula>"NO"</formula>
    </cfRule>
  </conditionalFormatting>
  <conditionalFormatting sqref="AR25">
    <cfRule type="cellIs" dxfId="477" priority="542" operator="equal">
      <formula>"NO"</formula>
    </cfRule>
  </conditionalFormatting>
  <conditionalFormatting sqref="AT11:AT12 AT16:AT19 AT23:AT24">
    <cfRule type="cellIs" dxfId="476" priority="540" operator="equal">
      <formula>"NO"</formula>
    </cfRule>
  </conditionalFormatting>
  <conditionalFormatting sqref="AT9:AT10">
    <cfRule type="cellIs" dxfId="475" priority="539" operator="equal">
      <formula>"NO"</formula>
    </cfRule>
  </conditionalFormatting>
  <conditionalFormatting sqref="AT20">
    <cfRule type="cellIs" dxfId="474" priority="536" operator="equal">
      <formula>"NO"</formula>
    </cfRule>
  </conditionalFormatting>
  <conditionalFormatting sqref="AT13:AT14">
    <cfRule type="cellIs" dxfId="473" priority="533" operator="equal">
      <formula>"NO"</formula>
    </cfRule>
  </conditionalFormatting>
  <conditionalFormatting sqref="AT15">
    <cfRule type="cellIs" dxfId="472" priority="532" operator="equal">
      <formula>"NO"</formula>
    </cfRule>
  </conditionalFormatting>
  <conditionalFormatting sqref="AT21">
    <cfRule type="cellIs" dxfId="471" priority="531" operator="equal">
      <formula>"NO"</formula>
    </cfRule>
  </conditionalFormatting>
  <conditionalFormatting sqref="AT22">
    <cfRule type="cellIs" dxfId="470" priority="530" operator="equal">
      <formula>"NO"</formula>
    </cfRule>
  </conditionalFormatting>
  <conditionalFormatting sqref="AT25">
    <cfRule type="cellIs" dxfId="469" priority="529" operator="equal">
      <formula>"NO"</formula>
    </cfRule>
  </conditionalFormatting>
  <conditionalFormatting sqref="AV11:AV12 AV16:AV19 AV23:AV24">
    <cfRule type="cellIs" dxfId="468" priority="527" operator="equal">
      <formula>"NO"</formula>
    </cfRule>
  </conditionalFormatting>
  <conditionalFormatting sqref="AV9:AV10">
    <cfRule type="cellIs" dxfId="467" priority="526" operator="equal">
      <formula>"NO"</formula>
    </cfRule>
  </conditionalFormatting>
  <conditionalFormatting sqref="AV20">
    <cfRule type="cellIs" dxfId="466" priority="523" operator="equal">
      <formula>"NO"</formula>
    </cfRule>
  </conditionalFormatting>
  <conditionalFormatting sqref="AV13:AV14">
    <cfRule type="cellIs" dxfId="465" priority="520" operator="equal">
      <formula>"NO"</formula>
    </cfRule>
  </conditionalFormatting>
  <conditionalFormatting sqref="AV15">
    <cfRule type="cellIs" dxfId="464" priority="519" operator="equal">
      <formula>"NO"</formula>
    </cfRule>
  </conditionalFormatting>
  <conditionalFormatting sqref="AV21">
    <cfRule type="cellIs" dxfId="463" priority="518" operator="equal">
      <formula>"NO"</formula>
    </cfRule>
  </conditionalFormatting>
  <conditionalFormatting sqref="AV22">
    <cfRule type="cellIs" dxfId="462" priority="517" operator="equal">
      <formula>"NO"</formula>
    </cfRule>
  </conditionalFormatting>
  <conditionalFormatting sqref="AV25">
    <cfRule type="cellIs" dxfId="461" priority="516" operator="equal">
      <formula>"NO"</formula>
    </cfRule>
  </conditionalFormatting>
  <conditionalFormatting sqref="AX11:AX12 AX16:AX19 AX23:AX24">
    <cfRule type="cellIs" dxfId="460" priority="514" operator="equal">
      <formula>"NO"</formula>
    </cfRule>
  </conditionalFormatting>
  <conditionalFormatting sqref="AX9:AX10">
    <cfRule type="cellIs" dxfId="459" priority="513" operator="equal">
      <formula>"NO"</formula>
    </cfRule>
  </conditionalFormatting>
  <conditionalFormatting sqref="AX20">
    <cfRule type="cellIs" dxfId="458" priority="510" operator="equal">
      <formula>"NO"</formula>
    </cfRule>
  </conditionalFormatting>
  <conditionalFormatting sqref="AX13">
    <cfRule type="cellIs" dxfId="457" priority="507" operator="equal">
      <formula>"NO"</formula>
    </cfRule>
  </conditionalFormatting>
  <conditionalFormatting sqref="AX15">
    <cfRule type="cellIs" dxfId="456" priority="506" operator="equal">
      <formula>"NO"</formula>
    </cfRule>
  </conditionalFormatting>
  <conditionalFormatting sqref="AX21">
    <cfRule type="cellIs" dxfId="455" priority="505" operator="equal">
      <formula>"NO"</formula>
    </cfRule>
  </conditionalFormatting>
  <conditionalFormatting sqref="AX22">
    <cfRule type="cellIs" dxfId="454" priority="504" operator="equal">
      <formula>"NO"</formula>
    </cfRule>
  </conditionalFormatting>
  <conditionalFormatting sqref="AX25">
    <cfRule type="cellIs" dxfId="453" priority="503" operator="equal">
      <formula>"NO"</formula>
    </cfRule>
  </conditionalFormatting>
  <conditionalFormatting sqref="AY17:AZ17 AZ11:AZ12 AZ16 AZ18:AZ19 AZ23:AZ24">
    <cfRule type="cellIs" dxfId="452" priority="501" operator="equal">
      <formula>"NO"</formula>
    </cfRule>
  </conditionalFormatting>
  <conditionalFormatting sqref="AZ9:AZ10">
    <cfRule type="cellIs" dxfId="451" priority="500" operator="equal">
      <formula>"NO"</formula>
    </cfRule>
  </conditionalFormatting>
  <conditionalFormatting sqref="AZ20">
    <cfRule type="cellIs" dxfId="450" priority="497" operator="equal">
      <formula>"NO"</formula>
    </cfRule>
  </conditionalFormatting>
  <conditionalFormatting sqref="AZ13:AZ14">
    <cfRule type="cellIs" dxfId="449" priority="494" operator="equal">
      <formula>"NO"</formula>
    </cfRule>
  </conditionalFormatting>
  <conditionalFormatting sqref="AZ15">
    <cfRule type="cellIs" dxfId="448" priority="493" operator="equal">
      <formula>"NO"</formula>
    </cfRule>
  </conditionalFormatting>
  <conditionalFormatting sqref="AZ21">
    <cfRule type="cellIs" dxfId="447" priority="492" operator="equal">
      <formula>"NO"</formula>
    </cfRule>
  </conditionalFormatting>
  <conditionalFormatting sqref="AZ22">
    <cfRule type="cellIs" dxfId="446" priority="491" operator="equal">
      <formula>"NO"</formula>
    </cfRule>
  </conditionalFormatting>
  <conditionalFormatting sqref="AY25:AZ25">
    <cfRule type="cellIs" dxfId="445" priority="490" operator="equal">
      <formula>"NO"</formula>
    </cfRule>
  </conditionalFormatting>
  <conditionalFormatting sqref="BB11:BB12 BB16:BB19 BB23:BB24">
    <cfRule type="cellIs" dxfId="444" priority="488" operator="equal">
      <formula>"NO"</formula>
    </cfRule>
  </conditionalFormatting>
  <conditionalFormatting sqref="BB9:BB10">
    <cfRule type="cellIs" dxfId="443" priority="487" operator="equal">
      <formula>"NO"</formula>
    </cfRule>
  </conditionalFormatting>
  <conditionalFormatting sqref="BB20">
    <cfRule type="cellIs" dxfId="442" priority="484" operator="equal">
      <formula>"NO"</formula>
    </cfRule>
  </conditionalFormatting>
  <conditionalFormatting sqref="BA13:BB13 BB14">
    <cfRule type="cellIs" dxfId="441" priority="481" operator="equal">
      <formula>"NO"</formula>
    </cfRule>
  </conditionalFormatting>
  <conditionalFormatting sqref="BB15">
    <cfRule type="cellIs" dxfId="440" priority="480" operator="equal">
      <formula>"NO"</formula>
    </cfRule>
  </conditionalFormatting>
  <conditionalFormatting sqref="BB21">
    <cfRule type="cellIs" dxfId="439" priority="479" operator="equal">
      <formula>"NO"</formula>
    </cfRule>
  </conditionalFormatting>
  <conditionalFormatting sqref="BB22">
    <cfRule type="cellIs" dxfId="438" priority="478" operator="equal">
      <formula>"NO"</formula>
    </cfRule>
  </conditionalFormatting>
  <conditionalFormatting sqref="BB25">
    <cfRule type="cellIs" dxfId="437" priority="477" operator="equal">
      <formula>"NO"</formula>
    </cfRule>
  </conditionalFormatting>
  <conditionalFormatting sqref="BC16:BD16 BD11:BD12 BD17:BD19 BD23:BD24">
    <cfRule type="cellIs" dxfId="436" priority="475" operator="equal">
      <formula>"NO"</formula>
    </cfRule>
  </conditionalFormatting>
  <conditionalFormatting sqref="BD9:BD10">
    <cfRule type="cellIs" dxfId="435" priority="474" operator="equal">
      <formula>"NO"</formula>
    </cfRule>
  </conditionalFormatting>
  <conditionalFormatting sqref="BD20">
    <cfRule type="cellIs" dxfId="434" priority="471" operator="equal">
      <formula>"NO"</formula>
    </cfRule>
  </conditionalFormatting>
  <conditionalFormatting sqref="BD13:BD14">
    <cfRule type="cellIs" dxfId="433" priority="468" operator="equal">
      <formula>"NO"</formula>
    </cfRule>
  </conditionalFormatting>
  <conditionalFormatting sqref="BD15">
    <cfRule type="cellIs" dxfId="432" priority="467" operator="equal">
      <formula>"NO"</formula>
    </cfRule>
  </conditionalFormatting>
  <conditionalFormatting sqref="BD21">
    <cfRule type="cellIs" dxfId="431" priority="466" operator="equal">
      <formula>"NO"</formula>
    </cfRule>
  </conditionalFormatting>
  <conditionalFormatting sqref="BD22">
    <cfRule type="cellIs" dxfId="430" priority="465" operator="equal">
      <formula>"NO"</formula>
    </cfRule>
  </conditionalFormatting>
  <conditionalFormatting sqref="BC25:BD25">
    <cfRule type="cellIs" dxfId="429" priority="464" operator="equal">
      <formula>"NO"</formula>
    </cfRule>
  </conditionalFormatting>
  <conditionalFormatting sqref="BF11:BF12 BF16:BF19 BF23:BF24">
    <cfRule type="cellIs" dxfId="428" priority="462" operator="equal">
      <formula>"NO"</formula>
    </cfRule>
  </conditionalFormatting>
  <conditionalFormatting sqref="BF9:BF10">
    <cfRule type="cellIs" dxfId="427" priority="461" operator="equal">
      <formula>"NO"</formula>
    </cfRule>
  </conditionalFormatting>
  <conditionalFormatting sqref="BF20">
    <cfRule type="cellIs" dxfId="426" priority="458" operator="equal">
      <formula>"NO"</formula>
    </cfRule>
  </conditionalFormatting>
  <conditionalFormatting sqref="BF13:BF14">
    <cfRule type="cellIs" dxfId="425" priority="455" operator="equal">
      <formula>"NO"</formula>
    </cfRule>
  </conditionalFormatting>
  <conditionalFormatting sqref="BF15">
    <cfRule type="cellIs" dxfId="424" priority="454" operator="equal">
      <formula>"NO"</formula>
    </cfRule>
  </conditionalFormatting>
  <conditionalFormatting sqref="BF21">
    <cfRule type="cellIs" dxfId="423" priority="453" operator="equal">
      <formula>"NO"</formula>
    </cfRule>
  </conditionalFormatting>
  <conditionalFormatting sqref="BF22">
    <cfRule type="cellIs" dxfId="422" priority="452" operator="equal">
      <formula>"NO"</formula>
    </cfRule>
  </conditionalFormatting>
  <conditionalFormatting sqref="BF25">
    <cfRule type="cellIs" dxfId="421" priority="451" operator="equal">
      <formula>"NO"</formula>
    </cfRule>
  </conditionalFormatting>
  <conditionalFormatting sqref="BH11:BH12 BH16:BH19 BH23:BH24">
    <cfRule type="cellIs" dxfId="420" priority="449" operator="equal">
      <formula>"NO"</formula>
    </cfRule>
  </conditionalFormatting>
  <conditionalFormatting sqref="BH9:BH10">
    <cfRule type="cellIs" dxfId="419" priority="448" operator="equal">
      <formula>"NO"</formula>
    </cfRule>
  </conditionalFormatting>
  <conditionalFormatting sqref="BH20">
    <cfRule type="cellIs" dxfId="418" priority="445" operator="equal">
      <formula>"NO"</formula>
    </cfRule>
  </conditionalFormatting>
  <conditionalFormatting sqref="BH13:BH14">
    <cfRule type="cellIs" dxfId="417" priority="442" operator="equal">
      <formula>"NO"</formula>
    </cfRule>
  </conditionalFormatting>
  <conditionalFormatting sqref="BH15">
    <cfRule type="cellIs" dxfId="416" priority="441" operator="equal">
      <formula>"NO"</formula>
    </cfRule>
  </conditionalFormatting>
  <conditionalFormatting sqref="BH21">
    <cfRule type="cellIs" dxfId="415" priority="440" operator="equal">
      <formula>"NO"</formula>
    </cfRule>
  </conditionalFormatting>
  <conditionalFormatting sqref="BH22">
    <cfRule type="cellIs" dxfId="414" priority="439" operator="equal">
      <formula>"NO"</formula>
    </cfRule>
  </conditionalFormatting>
  <conditionalFormatting sqref="BH25">
    <cfRule type="cellIs" dxfId="413" priority="438" operator="equal">
      <formula>"NO"</formula>
    </cfRule>
  </conditionalFormatting>
  <conditionalFormatting sqref="BJ11:BJ12 BJ16:BJ19 BJ23:BJ24">
    <cfRule type="cellIs" dxfId="412" priority="436" operator="equal">
      <formula>"NO"</formula>
    </cfRule>
  </conditionalFormatting>
  <conditionalFormatting sqref="BJ9:BJ10">
    <cfRule type="cellIs" dxfId="411" priority="435" operator="equal">
      <formula>"NO"</formula>
    </cfRule>
  </conditionalFormatting>
  <conditionalFormatting sqref="BJ20">
    <cfRule type="cellIs" dxfId="410" priority="432" operator="equal">
      <formula>"NO"</formula>
    </cfRule>
  </conditionalFormatting>
  <conditionalFormatting sqref="BJ13:BJ14">
    <cfRule type="cellIs" dxfId="409" priority="429" operator="equal">
      <formula>"NO"</formula>
    </cfRule>
  </conditionalFormatting>
  <conditionalFormatting sqref="BJ15">
    <cfRule type="cellIs" dxfId="408" priority="428" operator="equal">
      <formula>"NO"</formula>
    </cfRule>
  </conditionalFormatting>
  <conditionalFormatting sqref="BJ21">
    <cfRule type="cellIs" dxfId="407" priority="427" operator="equal">
      <formula>"NO"</formula>
    </cfRule>
  </conditionalFormatting>
  <conditionalFormatting sqref="BJ22">
    <cfRule type="cellIs" dxfId="406" priority="426" operator="equal">
      <formula>"NO"</formula>
    </cfRule>
  </conditionalFormatting>
  <conditionalFormatting sqref="BI25:BJ25">
    <cfRule type="cellIs" dxfId="405" priority="425" operator="equal">
      <formula>"NO"</formula>
    </cfRule>
  </conditionalFormatting>
  <conditionalFormatting sqref="BL11:BL12 BL16:BL19 BL23:BL24">
    <cfRule type="cellIs" dxfId="404" priority="423" operator="equal">
      <formula>"NO"</formula>
    </cfRule>
  </conditionalFormatting>
  <conditionalFormatting sqref="BL9:BL10">
    <cfRule type="cellIs" dxfId="403" priority="422" operator="equal">
      <formula>"NO"</formula>
    </cfRule>
  </conditionalFormatting>
  <conditionalFormatting sqref="BL20">
    <cfRule type="cellIs" dxfId="402" priority="419" operator="equal">
      <formula>"NO"</formula>
    </cfRule>
  </conditionalFormatting>
  <conditionalFormatting sqref="BL13:BL14">
    <cfRule type="cellIs" dxfId="401" priority="416" operator="equal">
      <formula>"NO"</formula>
    </cfRule>
  </conditionalFormatting>
  <conditionalFormatting sqref="BL15">
    <cfRule type="cellIs" dxfId="400" priority="415" operator="equal">
      <formula>"NO"</formula>
    </cfRule>
  </conditionalFormatting>
  <conditionalFormatting sqref="BL21">
    <cfRule type="cellIs" dxfId="399" priority="414" operator="equal">
      <formula>"NO"</formula>
    </cfRule>
  </conditionalFormatting>
  <conditionalFormatting sqref="BL22">
    <cfRule type="cellIs" dxfId="398" priority="413" operator="equal">
      <formula>"NO"</formula>
    </cfRule>
  </conditionalFormatting>
  <conditionalFormatting sqref="BL25">
    <cfRule type="cellIs" dxfId="397" priority="412" operator="equal">
      <formula>"NO"</formula>
    </cfRule>
  </conditionalFormatting>
  <conditionalFormatting sqref="BN11:BN12 BN16:BN19 BN23:BN24">
    <cfRule type="cellIs" dxfId="396" priority="410" operator="equal">
      <formula>"NO"</formula>
    </cfRule>
  </conditionalFormatting>
  <conditionalFormatting sqref="BN9:BN10">
    <cfRule type="cellIs" dxfId="395" priority="409" operator="equal">
      <formula>"NO"</formula>
    </cfRule>
  </conditionalFormatting>
  <conditionalFormatting sqref="BN20">
    <cfRule type="cellIs" dxfId="394" priority="406" operator="equal">
      <formula>"NO"</formula>
    </cfRule>
  </conditionalFormatting>
  <conditionalFormatting sqref="BN13:BN14">
    <cfRule type="cellIs" dxfId="393" priority="403" operator="equal">
      <formula>"NO"</formula>
    </cfRule>
  </conditionalFormatting>
  <conditionalFormatting sqref="BN15">
    <cfRule type="cellIs" dxfId="392" priority="402" operator="equal">
      <formula>"NO"</formula>
    </cfRule>
  </conditionalFormatting>
  <conditionalFormatting sqref="BN21">
    <cfRule type="cellIs" dxfId="391" priority="401" operator="equal">
      <formula>"NO"</formula>
    </cfRule>
  </conditionalFormatting>
  <conditionalFormatting sqref="BN22">
    <cfRule type="cellIs" dxfId="390" priority="400" operator="equal">
      <formula>"NO"</formula>
    </cfRule>
  </conditionalFormatting>
  <conditionalFormatting sqref="BN25">
    <cfRule type="cellIs" dxfId="389" priority="399" operator="equal">
      <formula>"NO"</formula>
    </cfRule>
  </conditionalFormatting>
  <conditionalFormatting sqref="BP11:BP12 BP16:BP17 BP23:BP24 BP19">
    <cfRule type="cellIs" dxfId="388" priority="397" operator="equal">
      <formula>"NO"</formula>
    </cfRule>
  </conditionalFormatting>
  <conditionalFormatting sqref="BP9:BP10">
    <cfRule type="cellIs" dxfId="387" priority="396" operator="equal">
      <formula>"NO"</formula>
    </cfRule>
  </conditionalFormatting>
  <conditionalFormatting sqref="BP20">
    <cfRule type="cellIs" dxfId="386" priority="393" operator="equal">
      <formula>"NO"</formula>
    </cfRule>
  </conditionalFormatting>
  <conditionalFormatting sqref="BP13:BP14">
    <cfRule type="cellIs" dxfId="385" priority="390" operator="equal">
      <formula>"NO"</formula>
    </cfRule>
  </conditionalFormatting>
  <conditionalFormatting sqref="BP15">
    <cfRule type="cellIs" dxfId="384" priority="389" operator="equal">
      <formula>"NO"</formula>
    </cfRule>
  </conditionalFormatting>
  <conditionalFormatting sqref="BP21">
    <cfRule type="cellIs" dxfId="383" priority="388" operator="equal">
      <formula>"NO"</formula>
    </cfRule>
  </conditionalFormatting>
  <conditionalFormatting sqref="BP22">
    <cfRule type="cellIs" dxfId="382" priority="387" operator="equal">
      <formula>"NO"</formula>
    </cfRule>
  </conditionalFormatting>
  <conditionalFormatting sqref="BP25">
    <cfRule type="cellIs" dxfId="381" priority="386" operator="equal">
      <formula>"NO"</formula>
    </cfRule>
  </conditionalFormatting>
  <conditionalFormatting sqref="BQ11:BR12 BQ23:BR24 BQ16:BR19">
    <cfRule type="cellIs" dxfId="380" priority="384" operator="equal">
      <formula>"NO"</formula>
    </cfRule>
  </conditionalFormatting>
  <conditionalFormatting sqref="BR9:BR10">
    <cfRule type="cellIs" dxfId="379" priority="383" operator="equal">
      <formula>"NO"</formula>
    </cfRule>
  </conditionalFormatting>
  <conditionalFormatting sqref="BQ9">
    <cfRule type="cellIs" dxfId="378" priority="382" operator="equal">
      <formula>"NO"</formula>
    </cfRule>
  </conditionalFormatting>
  <conditionalFormatting sqref="BQ10">
    <cfRule type="cellIs" dxfId="377" priority="381" operator="equal">
      <formula>"NO"</formula>
    </cfRule>
  </conditionalFormatting>
  <conditionalFormatting sqref="BR20">
    <cfRule type="cellIs" dxfId="376" priority="380" operator="equal">
      <formula>"NO"</formula>
    </cfRule>
  </conditionalFormatting>
  <conditionalFormatting sqref="BR13:BR14">
    <cfRule type="cellIs" dxfId="375" priority="377" operator="equal">
      <formula>"NO"</formula>
    </cfRule>
  </conditionalFormatting>
  <conditionalFormatting sqref="BQ15:BR15">
    <cfRule type="cellIs" dxfId="374" priority="376" operator="equal">
      <formula>"NO"</formula>
    </cfRule>
  </conditionalFormatting>
  <conditionalFormatting sqref="BQ21:BR21">
    <cfRule type="cellIs" dxfId="373" priority="375" operator="equal">
      <formula>"NO"</formula>
    </cfRule>
  </conditionalFormatting>
  <conditionalFormatting sqref="BQ22:BR22">
    <cfRule type="cellIs" dxfId="372" priority="374" operator="equal">
      <formula>"NO"</formula>
    </cfRule>
  </conditionalFormatting>
  <conditionalFormatting sqref="BQ25">
    <cfRule type="cellIs" dxfId="371" priority="373" operator="equal">
      <formula>"NO"</formula>
    </cfRule>
  </conditionalFormatting>
  <conditionalFormatting sqref="BT11:BT12 BT16:BT19 BT23:BT24">
    <cfRule type="cellIs" dxfId="370" priority="371" operator="equal">
      <formula>"NO"</formula>
    </cfRule>
  </conditionalFormatting>
  <conditionalFormatting sqref="BT9:BT10">
    <cfRule type="cellIs" dxfId="369" priority="370" operator="equal">
      <formula>"NO"</formula>
    </cfRule>
  </conditionalFormatting>
  <conditionalFormatting sqref="BT20">
    <cfRule type="cellIs" dxfId="368" priority="367" operator="equal">
      <formula>"NO"</formula>
    </cfRule>
  </conditionalFormatting>
  <conditionalFormatting sqref="BT13:BT14">
    <cfRule type="cellIs" dxfId="367" priority="364" operator="equal">
      <formula>"NO"</formula>
    </cfRule>
  </conditionalFormatting>
  <conditionalFormatting sqref="BT15">
    <cfRule type="cellIs" dxfId="366" priority="363" operator="equal">
      <formula>"NO"</formula>
    </cfRule>
  </conditionalFormatting>
  <conditionalFormatting sqref="BT21">
    <cfRule type="cellIs" dxfId="365" priority="362" operator="equal">
      <formula>"NO"</formula>
    </cfRule>
  </conditionalFormatting>
  <conditionalFormatting sqref="BT22">
    <cfRule type="cellIs" dxfId="364" priority="361" operator="equal">
      <formula>"NO"</formula>
    </cfRule>
  </conditionalFormatting>
  <conditionalFormatting sqref="BT25">
    <cfRule type="cellIs" dxfId="363" priority="360" operator="equal">
      <formula>"NO"</formula>
    </cfRule>
  </conditionalFormatting>
  <conditionalFormatting sqref="BU16:BV19 BU11:BV12 BU23:BV24">
    <cfRule type="cellIs" dxfId="362" priority="358" operator="equal">
      <formula>"NO"</formula>
    </cfRule>
  </conditionalFormatting>
  <conditionalFormatting sqref="BV9:BV10">
    <cfRule type="cellIs" dxfId="361" priority="357" operator="equal">
      <formula>"NO"</formula>
    </cfRule>
  </conditionalFormatting>
  <conditionalFormatting sqref="BU9">
    <cfRule type="cellIs" dxfId="360" priority="356" operator="equal">
      <formula>"NO"</formula>
    </cfRule>
  </conditionalFormatting>
  <conditionalFormatting sqref="BU10">
    <cfRule type="cellIs" dxfId="359" priority="355" operator="equal">
      <formula>"NO"</formula>
    </cfRule>
  </conditionalFormatting>
  <conditionalFormatting sqref="BU20:BV20">
    <cfRule type="cellIs" dxfId="358" priority="354" operator="equal">
      <formula>"NO"</formula>
    </cfRule>
  </conditionalFormatting>
  <conditionalFormatting sqref="BU13:BV14">
    <cfRule type="cellIs" dxfId="357" priority="351" operator="equal">
      <formula>"NO"</formula>
    </cfRule>
  </conditionalFormatting>
  <conditionalFormatting sqref="BU15:BV15">
    <cfRule type="cellIs" dxfId="356" priority="350" operator="equal">
      <formula>"NO"</formula>
    </cfRule>
  </conditionalFormatting>
  <conditionalFormatting sqref="BU21:BV21">
    <cfRule type="cellIs" dxfId="355" priority="349" operator="equal">
      <formula>"NO"</formula>
    </cfRule>
  </conditionalFormatting>
  <conditionalFormatting sqref="BU22:BV22">
    <cfRule type="cellIs" dxfId="354" priority="348" operator="equal">
      <formula>"NO"</formula>
    </cfRule>
  </conditionalFormatting>
  <conditionalFormatting sqref="BU25:BV25">
    <cfRule type="cellIs" dxfId="353" priority="347" operator="equal">
      <formula>"NO"</formula>
    </cfRule>
  </conditionalFormatting>
  <conditionalFormatting sqref="BX16 BW23:BX24 BX11:BX12 BX18:BX19">
    <cfRule type="cellIs" dxfId="352" priority="345" operator="equal">
      <formula>"NO"</formula>
    </cfRule>
  </conditionalFormatting>
  <conditionalFormatting sqref="BX9:BX10">
    <cfRule type="cellIs" dxfId="351" priority="344" operator="equal">
      <formula>"NO"</formula>
    </cfRule>
  </conditionalFormatting>
  <conditionalFormatting sqref="BW20:BX20">
    <cfRule type="cellIs" dxfId="350" priority="341" operator="equal">
      <formula>"NO"</formula>
    </cfRule>
  </conditionalFormatting>
  <conditionalFormatting sqref="BX13:BX14">
    <cfRule type="cellIs" dxfId="349" priority="338" operator="equal">
      <formula>"NO"</formula>
    </cfRule>
  </conditionalFormatting>
  <conditionalFormatting sqref="BX15">
    <cfRule type="cellIs" dxfId="348" priority="337" operator="equal">
      <formula>"NO"</formula>
    </cfRule>
  </conditionalFormatting>
  <conditionalFormatting sqref="BX21">
    <cfRule type="cellIs" dxfId="347" priority="336" operator="equal">
      <formula>"NO"</formula>
    </cfRule>
  </conditionalFormatting>
  <conditionalFormatting sqref="BW22:BX22">
    <cfRule type="cellIs" dxfId="346" priority="335" operator="equal">
      <formula>"NO"</formula>
    </cfRule>
  </conditionalFormatting>
  <conditionalFormatting sqref="BW25:BX25">
    <cfRule type="cellIs" dxfId="345" priority="334" operator="equal">
      <formula>"NO"</formula>
    </cfRule>
  </conditionalFormatting>
  <conditionalFormatting sqref="AA11">
    <cfRule type="cellIs" dxfId="344" priority="332" operator="equal">
      <formula>"NO"</formula>
    </cfRule>
  </conditionalFormatting>
  <conditionalFormatting sqref="AA12">
    <cfRule type="cellIs" dxfId="343" priority="331" operator="equal">
      <formula>"NO"</formula>
    </cfRule>
  </conditionalFormatting>
  <conditionalFormatting sqref="AG9">
    <cfRule type="cellIs" dxfId="342" priority="330" operator="equal">
      <formula>"NO"</formula>
    </cfRule>
  </conditionalFormatting>
  <conditionalFormatting sqref="AG11">
    <cfRule type="cellIs" dxfId="341" priority="329" operator="equal">
      <formula>"NO"</formula>
    </cfRule>
  </conditionalFormatting>
  <conditionalFormatting sqref="AG12">
    <cfRule type="cellIs" dxfId="340" priority="328" operator="equal">
      <formula>"NO"</formula>
    </cfRule>
  </conditionalFormatting>
  <conditionalFormatting sqref="AI9">
    <cfRule type="cellIs" dxfId="339" priority="326" operator="equal">
      <formula>"NO"</formula>
    </cfRule>
  </conditionalFormatting>
  <conditionalFormatting sqref="AI11">
    <cfRule type="cellIs" dxfId="338" priority="325" operator="equal">
      <formula>"NO"</formula>
    </cfRule>
  </conditionalFormatting>
  <conditionalFormatting sqref="AI12">
    <cfRule type="cellIs" dxfId="337" priority="324" operator="equal">
      <formula>"NO"</formula>
    </cfRule>
  </conditionalFormatting>
  <conditionalFormatting sqref="AK11">
    <cfRule type="cellIs" dxfId="336" priority="323" operator="equal">
      <formula>"NO"</formula>
    </cfRule>
  </conditionalFormatting>
  <conditionalFormatting sqref="AK12">
    <cfRule type="cellIs" dxfId="335" priority="322" operator="equal">
      <formula>"NO"</formula>
    </cfRule>
  </conditionalFormatting>
  <conditionalFormatting sqref="AK21">
    <cfRule type="cellIs" dxfId="334" priority="321" operator="equal">
      <formula>"NO"</formula>
    </cfRule>
  </conditionalFormatting>
  <conditionalFormatting sqref="AK22">
    <cfRule type="cellIs" dxfId="333" priority="320" operator="equal">
      <formula>"NO"</formula>
    </cfRule>
  </conditionalFormatting>
  <conditionalFormatting sqref="AK23">
    <cfRule type="cellIs" dxfId="332" priority="319" operator="equal">
      <formula>"NO"</formula>
    </cfRule>
  </conditionalFormatting>
  <conditionalFormatting sqref="AK24">
    <cfRule type="cellIs" dxfId="331" priority="318" operator="equal">
      <formula>"NO"</formula>
    </cfRule>
  </conditionalFormatting>
  <conditionalFormatting sqref="AK25">
    <cfRule type="cellIs" dxfId="330" priority="317" operator="equal">
      <formula>"NO"</formula>
    </cfRule>
  </conditionalFormatting>
  <conditionalFormatting sqref="AM10">
    <cfRule type="cellIs" dxfId="329" priority="316" operator="equal">
      <formula>"NO"</formula>
    </cfRule>
  </conditionalFormatting>
  <conditionalFormatting sqref="AM13">
    <cfRule type="cellIs" dxfId="328" priority="315" operator="equal">
      <formula>"NO"</formula>
    </cfRule>
  </conditionalFormatting>
  <conditionalFormatting sqref="AM14">
    <cfRule type="cellIs" dxfId="327" priority="314" operator="equal">
      <formula>"NO"</formula>
    </cfRule>
  </conditionalFormatting>
  <conditionalFormatting sqref="AM21">
    <cfRule type="cellIs" dxfId="326" priority="313" operator="equal">
      <formula>"NO"</formula>
    </cfRule>
  </conditionalFormatting>
  <conditionalFormatting sqref="AM22">
    <cfRule type="cellIs" dxfId="325" priority="312" operator="equal">
      <formula>"NO"</formula>
    </cfRule>
  </conditionalFormatting>
  <conditionalFormatting sqref="AM23">
    <cfRule type="cellIs" dxfId="324" priority="311" operator="equal">
      <formula>"NO"</formula>
    </cfRule>
  </conditionalFormatting>
  <conditionalFormatting sqref="AM24">
    <cfRule type="cellIs" dxfId="323" priority="310" operator="equal">
      <formula>"NO"</formula>
    </cfRule>
  </conditionalFormatting>
  <conditionalFormatting sqref="AM25">
    <cfRule type="cellIs" dxfId="322" priority="309" operator="equal">
      <formula>"NO"</formula>
    </cfRule>
  </conditionalFormatting>
  <conditionalFormatting sqref="AO9">
    <cfRule type="cellIs" dxfId="321" priority="308" operator="equal">
      <formula>"NO"</formula>
    </cfRule>
  </conditionalFormatting>
  <conditionalFormatting sqref="AO10">
    <cfRule type="cellIs" dxfId="320" priority="307" operator="equal">
      <formula>"NO"</formula>
    </cfRule>
  </conditionalFormatting>
  <conditionalFormatting sqref="AO11">
    <cfRule type="cellIs" dxfId="319" priority="306" operator="equal">
      <formula>"NO"</formula>
    </cfRule>
  </conditionalFormatting>
  <conditionalFormatting sqref="AO12">
    <cfRule type="cellIs" dxfId="318" priority="305" operator="equal">
      <formula>"NO"</formula>
    </cfRule>
  </conditionalFormatting>
  <conditionalFormatting sqref="AO13">
    <cfRule type="cellIs" dxfId="317" priority="304" operator="equal">
      <formula>"NO"</formula>
    </cfRule>
  </conditionalFormatting>
  <conditionalFormatting sqref="AO14">
    <cfRule type="cellIs" dxfId="316" priority="303" operator="equal">
      <formula>"NO"</formula>
    </cfRule>
  </conditionalFormatting>
  <conditionalFormatting sqref="AO15">
    <cfRule type="cellIs" dxfId="315" priority="302" operator="equal">
      <formula>"NO"</formula>
    </cfRule>
  </conditionalFormatting>
  <conditionalFormatting sqref="AO16">
    <cfRule type="cellIs" dxfId="314" priority="301" operator="equal">
      <formula>"NO"</formula>
    </cfRule>
  </conditionalFormatting>
  <conditionalFormatting sqref="AO17">
    <cfRule type="cellIs" dxfId="313" priority="300" operator="equal">
      <formula>"NO"</formula>
    </cfRule>
  </conditionalFormatting>
  <conditionalFormatting sqref="AO18">
    <cfRule type="cellIs" dxfId="312" priority="299" operator="equal">
      <formula>"NO"</formula>
    </cfRule>
  </conditionalFormatting>
  <conditionalFormatting sqref="AO19">
    <cfRule type="cellIs" dxfId="311" priority="298" operator="equal">
      <formula>"NO"</formula>
    </cfRule>
  </conditionalFormatting>
  <conditionalFormatting sqref="AO20">
    <cfRule type="cellIs" dxfId="310" priority="297" operator="equal">
      <formula>"NO"</formula>
    </cfRule>
  </conditionalFormatting>
  <conditionalFormatting sqref="AO21">
    <cfRule type="cellIs" dxfId="309" priority="296" operator="equal">
      <formula>"NO"</formula>
    </cfRule>
  </conditionalFormatting>
  <conditionalFormatting sqref="AO22">
    <cfRule type="cellIs" dxfId="308" priority="295" operator="equal">
      <formula>"NO"</formula>
    </cfRule>
  </conditionalFormatting>
  <conditionalFormatting sqref="AO23">
    <cfRule type="cellIs" dxfId="307" priority="294" operator="equal">
      <formula>"NO"</formula>
    </cfRule>
  </conditionalFormatting>
  <conditionalFormatting sqref="AO24">
    <cfRule type="cellIs" dxfId="306" priority="293" operator="equal">
      <formula>"NO"</formula>
    </cfRule>
  </conditionalFormatting>
  <conditionalFormatting sqref="AO25">
    <cfRule type="cellIs" dxfId="305" priority="292" operator="equal">
      <formula>"NO"</formula>
    </cfRule>
  </conditionalFormatting>
  <conditionalFormatting sqref="AQ9">
    <cfRule type="cellIs" dxfId="304" priority="291" operator="equal">
      <formula>"NO"</formula>
    </cfRule>
  </conditionalFormatting>
  <conditionalFormatting sqref="AQ10">
    <cfRule type="cellIs" dxfId="303" priority="290" operator="equal">
      <formula>"NO"</formula>
    </cfRule>
  </conditionalFormatting>
  <conditionalFormatting sqref="AQ11">
    <cfRule type="cellIs" dxfId="302" priority="289" operator="equal">
      <formula>"NO"</formula>
    </cfRule>
  </conditionalFormatting>
  <conditionalFormatting sqref="AQ12">
    <cfRule type="cellIs" dxfId="301" priority="288" operator="equal">
      <formula>"NO"</formula>
    </cfRule>
  </conditionalFormatting>
  <conditionalFormatting sqref="AP13">
    <cfRule type="cellIs" dxfId="300" priority="287" operator="equal">
      <formula>"NO"</formula>
    </cfRule>
  </conditionalFormatting>
  <conditionalFormatting sqref="AQ13">
    <cfRule type="cellIs" dxfId="299" priority="286" operator="equal">
      <formula>"NO"</formula>
    </cfRule>
  </conditionalFormatting>
  <conditionalFormatting sqref="AQ14">
    <cfRule type="cellIs" dxfId="298" priority="285" operator="equal">
      <formula>"NO"</formula>
    </cfRule>
  </conditionalFormatting>
  <conditionalFormatting sqref="AQ15">
    <cfRule type="cellIs" dxfId="297" priority="284" operator="equal">
      <formula>"NO"</formula>
    </cfRule>
  </conditionalFormatting>
  <conditionalFormatting sqref="AQ16">
    <cfRule type="cellIs" dxfId="296" priority="283" operator="equal">
      <formula>"NO"</formula>
    </cfRule>
  </conditionalFormatting>
  <conditionalFormatting sqref="AQ17">
    <cfRule type="cellIs" dxfId="295" priority="282" operator="equal">
      <formula>"NO"</formula>
    </cfRule>
  </conditionalFormatting>
  <conditionalFormatting sqref="AQ18">
    <cfRule type="cellIs" dxfId="294" priority="281" operator="equal">
      <formula>"NO"</formula>
    </cfRule>
  </conditionalFormatting>
  <conditionalFormatting sqref="AQ19">
    <cfRule type="cellIs" dxfId="293" priority="280" operator="equal">
      <formula>"NO"</formula>
    </cfRule>
  </conditionalFormatting>
  <conditionalFormatting sqref="AQ20">
    <cfRule type="cellIs" dxfId="292" priority="279" operator="equal">
      <formula>"NO"</formula>
    </cfRule>
  </conditionalFormatting>
  <conditionalFormatting sqref="AQ21">
    <cfRule type="cellIs" dxfId="291" priority="278" operator="equal">
      <formula>"NO"</formula>
    </cfRule>
  </conditionalFormatting>
  <conditionalFormatting sqref="AQ22">
    <cfRule type="cellIs" dxfId="290" priority="277" operator="equal">
      <formula>"NO"</formula>
    </cfRule>
  </conditionalFormatting>
  <conditionalFormatting sqref="AQ23">
    <cfRule type="cellIs" dxfId="289" priority="276" operator="equal">
      <formula>"NO"</formula>
    </cfRule>
  </conditionalFormatting>
  <conditionalFormatting sqref="AQ24">
    <cfRule type="cellIs" dxfId="288" priority="275" operator="equal">
      <formula>"NO"</formula>
    </cfRule>
  </conditionalFormatting>
  <conditionalFormatting sqref="AQ25">
    <cfRule type="cellIs" dxfId="287" priority="274" operator="equal">
      <formula>"NO"</formula>
    </cfRule>
  </conditionalFormatting>
  <conditionalFormatting sqref="AS9">
    <cfRule type="cellIs" dxfId="286" priority="273" operator="equal">
      <formula>"NO"</formula>
    </cfRule>
  </conditionalFormatting>
  <conditionalFormatting sqref="AS10">
    <cfRule type="cellIs" dxfId="285" priority="272" operator="equal">
      <formula>"NO"</formula>
    </cfRule>
  </conditionalFormatting>
  <conditionalFormatting sqref="AS11">
    <cfRule type="cellIs" dxfId="284" priority="271" operator="equal">
      <formula>"NO"</formula>
    </cfRule>
  </conditionalFormatting>
  <conditionalFormatting sqref="AS12">
    <cfRule type="cellIs" dxfId="283" priority="270" operator="equal">
      <formula>"NO"</formula>
    </cfRule>
  </conditionalFormatting>
  <conditionalFormatting sqref="AS13">
    <cfRule type="cellIs" dxfId="282" priority="268" operator="equal">
      <formula>"NO"</formula>
    </cfRule>
  </conditionalFormatting>
  <conditionalFormatting sqref="AS14">
    <cfRule type="cellIs" dxfId="281" priority="267" operator="equal">
      <formula>"NO"</formula>
    </cfRule>
  </conditionalFormatting>
  <conditionalFormatting sqref="AS15">
    <cfRule type="cellIs" dxfId="280" priority="266" operator="equal">
      <formula>"NO"</formula>
    </cfRule>
  </conditionalFormatting>
  <conditionalFormatting sqref="AS16">
    <cfRule type="cellIs" dxfId="279" priority="265" operator="equal">
      <formula>"NO"</formula>
    </cfRule>
  </conditionalFormatting>
  <conditionalFormatting sqref="AS17">
    <cfRule type="cellIs" dxfId="278" priority="264" operator="equal">
      <formula>"NO"</formula>
    </cfRule>
  </conditionalFormatting>
  <conditionalFormatting sqref="AS18">
    <cfRule type="cellIs" dxfId="277" priority="263" operator="equal">
      <formula>"NO"</formula>
    </cfRule>
  </conditionalFormatting>
  <conditionalFormatting sqref="AS19">
    <cfRule type="cellIs" dxfId="276" priority="262" operator="equal">
      <formula>"NO"</formula>
    </cfRule>
  </conditionalFormatting>
  <conditionalFormatting sqref="AS20">
    <cfRule type="cellIs" dxfId="275" priority="261" operator="equal">
      <formula>"NO"</formula>
    </cfRule>
  </conditionalFormatting>
  <conditionalFormatting sqref="AS21">
    <cfRule type="cellIs" dxfId="274" priority="258" operator="equal">
      <formula>"NO"</formula>
    </cfRule>
  </conditionalFormatting>
  <conditionalFormatting sqref="AS22">
    <cfRule type="cellIs" dxfId="273" priority="257" operator="equal">
      <formula>"NO"</formula>
    </cfRule>
  </conditionalFormatting>
  <conditionalFormatting sqref="AS23">
    <cfRule type="cellIs" dxfId="272" priority="256" operator="equal">
      <formula>"NO"</formula>
    </cfRule>
  </conditionalFormatting>
  <conditionalFormatting sqref="AS24">
    <cfRule type="cellIs" dxfId="271" priority="255" operator="equal">
      <formula>"NO"</formula>
    </cfRule>
  </conditionalFormatting>
  <conditionalFormatting sqref="AS25">
    <cfRule type="cellIs" dxfId="270" priority="254" operator="equal">
      <formula>"NO"</formula>
    </cfRule>
  </conditionalFormatting>
  <conditionalFormatting sqref="AU9">
    <cfRule type="cellIs" dxfId="269" priority="253" operator="equal">
      <formula>"NO"</formula>
    </cfRule>
  </conditionalFormatting>
  <conditionalFormatting sqref="AU10">
    <cfRule type="cellIs" dxfId="268" priority="252" operator="equal">
      <formula>"NO"</formula>
    </cfRule>
  </conditionalFormatting>
  <conditionalFormatting sqref="AU11">
    <cfRule type="cellIs" dxfId="267" priority="251" operator="equal">
      <formula>"NO"</formula>
    </cfRule>
  </conditionalFormatting>
  <conditionalFormatting sqref="AU12">
    <cfRule type="cellIs" dxfId="266" priority="250" operator="equal">
      <formula>"NO"</formula>
    </cfRule>
  </conditionalFormatting>
  <conditionalFormatting sqref="AU13">
    <cfRule type="cellIs" dxfId="265" priority="248" operator="equal">
      <formula>"NO"</formula>
    </cfRule>
  </conditionalFormatting>
  <conditionalFormatting sqref="AU14">
    <cfRule type="cellIs" dxfId="264" priority="247" operator="equal">
      <formula>"NO"</formula>
    </cfRule>
  </conditionalFormatting>
  <conditionalFormatting sqref="AU15">
    <cfRule type="cellIs" dxfId="263" priority="246" operator="equal">
      <formula>"NO"</formula>
    </cfRule>
  </conditionalFormatting>
  <conditionalFormatting sqref="AU16">
    <cfRule type="cellIs" dxfId="262" priority="245" operator="equal">
      <formula>"NO"</formula>
    </cfRule>
  </conditionalFormatting>
  <conditionalFormatting sqref="AU17">
    <cfRule type="cellIs" dxfId="261" priority="244" operator="equal">
      <formula>"NO"</formula>
    </cfRule>
  </conditionalFormatting>
  <conditionalFormatting sqref="AU18">
    <cfRule type="cellIs" dxfId="260" priority="243" operator="equal">
      <formula>"NO"</formula>
    </cfRule>
  </conditionalFormatting>
  <conditionalFormatting sqref="AU19">
    <cfRule type="cellIs" dxfId="259" priority="242" operator="equal">
      <formula>"NO"</formula>
    </cfRule>
  </conditionalFormatting>
  <conditionalFormatting sqref="AU20">
    <cfRule type="cellIs" dxfId="258" priority="241" operator="equal">
      <formula>"NO"</formula>
    </cfRule>
  </conditionalFormatting>
  <conditionalFormatting sqref="AU21">
    <cfRule type="cellIs" dxfId="257" priority="239" operator="equal">
      <formula>"NO"</formula>
    </cfRule>
  </conditionalFormatting>
  <conditionalFormatting sqref="AU22">
    <cfRule type="cellIs" dxfId="256" priority="238" operator="equal">
      <formula>"NO"</formula>
    </cfRule>
  </conditionalFormatting>
  <conditionalFormatting sqref="AU23">
    <cfRule type="cellIs" dxfId="255" priority="237" operator="equal">
      <formula>"NO"</formula>
    </cfRule>
  </conditionalFormatting>
  <conditionalFormatting sqref="AU24">
    <cfRule type="cellIs" dxfId="254" priority="236" operator="equal">
      <formula>"NO"</formula>
    </cfRule>
  </conditionalFormatting>
  <conditionalFormatting sqref="AU25">
    <cfRule type="cellIs" dxfId="253" priority="235" operator="equal">
      <formula>"NO"</formula>
    </cfRule>
  </conditionalFormatting>
  <conditionalFormatting sqref="AW9">
    <cfRule type="cellIs" dxfId="252" priority="232" operator="equal">
      <formula>"NO"</formula>
    </cfRule>
  </conditionalFormatting>
  <conditionalFormatting sqref="AW10">
    <cfRule type="cellIs" dxfId="251" priority="231" operator="equal">
      <formula>"NO"</formula>
    </cfRule>
  </conditionalFormatting>
  <conditionalFormatting sqref="AW11">
    <cfRule type="cellIs" dxfId="250" priority="230" operator="equal">
      <formula>"NO"</formula>
    </cfRule>
  </conditionalFormatting>
  <conditionalFormatting sqref="AW12">
    <cfRule type="cellIs" dxfId="249" priority="229" operator="equal">
      <formula>"NO"</formula>
    </cfRule>
  </conditionalFormatting>
  <conditionalFormatting sqref="AW13">
    <cfRule type="cellIs" dxfId="248" priority="228" operator="equal">
      <formula>"NO"</formula>
    </cfRule>
  </conditionalFormatting>
  <conditionalFormatting sqref="AW14">
    <cfRule type="cellIs" dxfId="247" priority="227" operator="equal">
      <formula>"NO"</formula>
    </cfRule>
  </conditionalFormatting>
  <conditionalFormatting sqref="AW15">
    <cfRule type="cellIs" dxfId="246" priority="226" operator="equal">
      <formula>"NO"</formula>
    </cfRule>
  </conditionalFormatting>
  <conditionalFormatting sqref="AW16">
    <cfRule type="cellIs" dxfId="245" priority="225" operator="equal">
      <formula>"NO"</formula>
    </cfRule>
  </conditionalFormatting>
  <conditionalFormatting sqref="AX14 AW17">
    <cfRule type="cellIs" dxfId="244" priority="224" operator="equal">
      <formula>"NO"</formula>
    </cfRule>
  </conditionalFormatting>
  <conditionalFormatting sqref="AW18">
    <cfRule type="cellIs" dxfId="243" priority="223" operator="equal">
      <formula>"NO"</formula>
    </cfRule>
  </conditionalFormatting>
  <conditionalFormatting sqref="AW19">
    <cfRule type="cellIs" dxfId="242" priority="222" operator="equal">
      <formula>"NO"</formula>
    </cfRule>
  </conditionalFormatting>
  <conditionalFormatting sqref="AW20">
    <cfRule type="cellIs" dxfId="241" priority="221" operator="equal">
      <formula>"NO"</formula>
    </cfRule>
  </conditionalFormatting>
  <conditionalFormatting sqref="AW21">
    <cfRule type="cellIs" dxfId="240" priority="220" operator="equal">
      <formula>"NO"</formula>
    </cfRule>
  </conditionalFormatting>
  <conditionalFormatting sqref="AW22">
    <cfRule type="cellIs" dxfId="239" priority="219" operator="equal">
      <formula>"NO"</formula>
    </cfRule>
  </conditionalFormatting>
  <conditionalFormatting sqref="AW23">
    <cfRule type="cellIs" dxfId="238" priority="218" operator="equal">
      <formula>"NO"</formula>
    </cfRule>
  </conditionalFormatting>
  <conditionalFormatting sqref="AW24">
    <cfRule type="cellIs" dxfId="237" priority="217" operator="equal">
      <formula>"NO"</formula>
    </cfRule>
  </conditionalFormatting>
  <conditionalFormatting sqref="AW25">
    <cfRule type="cellIs" dxfId="236" priority="216" operator="equal">
      <formula>"NO"</formula>
    </cfRule>
  </conditionalFormatting>
  <conditionalFormatting sqref="AY9">
    <cfRule type="cellIs" dxfId="235" priority="215" operator="equal">
      <formula>"NO"</formula>
    </cfRule>
  </conditionalFormatting>
  <conditionalFormatting sqref="AY10">
    <cfRule type="cellIs" dxfId="234" priority="214" operator="equal">
      <formula>"NO"</formula>
    </cfRule>
  </conditionalFormatting>
  <conditionalFormatting sqref="AY11">
    <cfRule type="cellIs" dxfId="233" priority="213" operator="equal">
      <formula>"NO"</formula>
    </cfRule>
  </conditionalFormatting>
  <conditionalFormatting sqref="AY12">
    <cfRule type="cellIs" dxfId="232" priority="212" operator="equal">
      <formula>"NO"</formula>
    </cfRule>
  </conditionalFormatting>
  <conditionalFormatting sqref="AY13">
    <cfRule type="cellIs" dxfId="231" priority="211" operator="equal">
      <formula>"NO"</formula>
    </cfRule>
  </conditionalFormatting>
  <conditionalFormatting sqref="AY14">
    <cfRule type="cellIs" dxfId="230" priority="210" operator="equal">
      <formula>"NO"</formula>
    </cfRule>
  </conditionalFormatting>
  <conditionalFormatting sqref="AY15">
    <cfRule type="cellIs" dxfId="229" priority="209" operator="equal">
      <formula>"NO"</formula>
    </cfRule>
  </conditionalFormatting>
  <conditionalFormatting sqref="AY16">
    <cfRule type="cellIs" dxfId="228" priority="208" operator="equal">
      <formula>"NO"</formula>
    </cfRule>
  </conditionalFormatting>
  <conditionalFormatting sqref="AY18">
    <cfRule type="cellIs" dxfId="227" priority="207" operator="equal">
      <formula>"NO"</formula>
    </cfRule>
  </conditionalFormatting>
  <conditionalFormatting sqref="AY19">
    <cfRule type="cellIs" dxfId="226" priority="206" operator="equal">
      <formula>"NO"</formula>
    </cfRule>
  </conditionalFormatting>
  <conditionalFormatting sqref="AY20">
    <cfRule type="cellIs" dxfId="225" priority="205" operator="equal">
      <formula>"NO"</formula>
    </cfRule>
  </conditionalFormatting>
  <conditionalFormatting sqref="AY21">
    <cfRule type="cellIs" dxfId="224" priority="202" operator="equal">
      <formula>"NO"</formula>
    </cfRule>
  </conditionalFormatting>
  <conditionalFormatting sqref="AY22">
    <cfRule type="cellIs" dxfId="223" priority="201" operator="equal">
      <formula>"NO"</formula>
    </cfRule>
  </conditionalFormatting>
  <conditionalFormatting sqref="AY23">
    <cfRule type="cellIs" dxfId="222" priority="200" operator="equal">
      <formula>"NO"</formula>
    </cfRule>
  </conditionalFormatting>
  <conditionalFormatting sqref="AY24">
    <cfRule type="cellIs" dxfId="221" priority="199" operator="equal">
      <formula>"NO"</formula>
    </cfRule>
  </conditionalFormatting>
  <conditionalFormatting sqref="BA9">
    <cfRule type="cellIs" dxfId="220" priority="198" operator="equal">
      <formula>"NO"</formula>
    </cfRule>
  </conditionalFormatting>
  <conditionalFormatting sqref="BA10">
    <cfRule type="cellIs" dxfId="219" priority="197" operator="equal">
      <formula>"NO"</formula>
    </cfRule>
  </conditionalFormatting>
  <conditionalFormatting sqref="BA11">
    <cfRule type="cellIs" dxfId="218" priority="196" operator="equal">
      <formula>"NO"</formula>
    </cfRule>
  </conditionalFormatting>
  <conditionalFormatting sqref="BA12">
    <cfRule type="cellIs" dxfId="217" priority="195" operator="equal">
      <formula>"NO"</formula>
    </cfRule>
  </conditionalFormatting>
  <conditionalFormatting sqref="BA14">
    <cfRule type="cellIs" dxfId="216" priority="193" operator="equal">
      <formula>"NO"</formula>
    </cfRule>
  </conditionalFormatting>
  <conditionalFormatting sqref="BA15">
    <cfRule type="cellIs" dxfId="215" priority="192" operator="equal">
      <formula>"NO"</formula>
    </cfRule>
  </conditionalFormatting>
  <conditionalFormatting sqref="BA16">
    <cfRule type="cellIs" dxfId="214" priority="191" operator="equal">
      <formula>"NO"</formula>
    </cfRule>
  </conditionalFormatting>
  <conditionalFormatting sqref="BA17">
    <cfRule type="cellIs" dxfId="213" priority="190" operator="equal">
      <formula>"NO"</formula>
    </cfRule>
  </conditionalFormatting>
  <conditionalFormatting sqref="BA18">
    <cfRule type="cellIs" dxfId="212" priority="189" operator="equal">
      <formula>"NO"</formula>
    </cfRule>
  </conditionalFormatting>
  <conditionalFormatting sqref="BA19">
    <cfRule type="cellIs" dxfId="211" priority="188" operator="equal">
      <formula>"NO"</formula>
    </cfRule>
  </conditionalFormatting>
  <conditionalFormatting sqref="BA20">
    <cfRule type="cellIs" dxfId="210" priority="187" operator="equal">
      <formula>"NO"</formula>
    </cfRule>
  </conditionalFormatting>
  <conditionalFormatting sqref="BA21">
    <cfRule type="cellIs" dxfId="209" priority="184" operator="equal">
      <formula>"NO"</formula>
    </cfRule>
  </conditionalFormatting>
  <conditionalFormatting sqref="BA22">
    <cfRule type="cellIs" dxfId="208" priority="182" operator="equal">
      <formula>"NO"</formula>
    </cfRule>
  </conditionalFormatting>
  <conditionalFormatting sqref="BA23">
    <cfRule type="cellIs" dxfId="207" priority="181" operator="equal">
      <formula>"NO"</formula>
    </cfRule>
  </conditionalFormatting>
  <conditionalFormatting sqref="BA24">
    <cfRule type="cellIs" dxfId="206" priority="180" operator="equal">
      <formula>"NO"</formula>
    </cfRule>
  </conditionalFormatting>
  <conditionalFormatting sqref="BA25">
    <cfRule type="cellIs" dxfId="205" priority="179" operator="equal">
      <formula>"NO"</formula>
    </cfRule>
  </conditionalFormatting>
  <conditionalFormatting sqref="BC9">
    <cfRule type="cellIs" dxfId="204" priority="178" operator="equal">
      <formula>"NO"</formula>
    </cfRule>
  </conditionalFormatting>
  <conditionalFormatting sqref="BC10">
    <cfRule type="cellIs" dxfId="203" priority="177" operator="equal">
      <formula>"NO"</formula>
    </cfRule>
  </conditionalFormatting>
  <conditionalFormatting sqref="BC11">
    <cfRule type="cellIs" dxfId="202" priority="176" operator="equal">
      <formula>"NO"</formula>
    </cfRule>
  </conditionalFormatting>
  <conditionalFormatting sqref="BC12">
    <cfRule type="cellIs" dxfId="201" priority="175" operator="equal">
      <formula>"NO"</formula>
    </cfRule>
  </conditionalFormatting>
  <conditionalFormatting sqref="BC15">
    <cfRule type="cellIs" dxfId="200" priority="172" operator="equal">
      <formula>"NO"</formula>
    </cfRule>
  </conditionalFormatting>
  <conditionalFormatting sqref="BC17">
    <cfRule type="cellIs" dxfId="199" priority="171" operator="equal">
      <formula>"NO"</formula>
    </cfRule>
  </conditionalFormatting>
  <conditionalFormatting sqref="BC18">
    <cfRule type="cellIs" dxfId="198" priority="170" operator="equal">
      <formula>"NO"</formula>
    </cfRule>
  </conditionalFormatting>
  <conditionalFormatting sqref="BC19">
    <cfRule type="cellIs" dxfId="197" priority="169" operator="equal">
      <formula>"NO"</formula>
    </cfRule>
  </conditionalFormatting>
  <conditionalFormatting sqref="BC14">
    <cfRule type="cellIs" dxfId="196" priority="168" operator="equal">
      <formula>"NO"</formula>
    </cfRule>
  </conditionalFormatting>
  <conditionalFormatting sqref="BC13">
    <cfRule type="cellIs" dxfId="195" priority="167" operator="equal">
      <formula>"NO"</formula>
    </cfRule>
  </conditionalFormatting>
  <conditionalFormatting sqref="BC20">
    <cfRule type="cellIs" dxfId="194" priority="166" operator="equal">
      <formula>"NO"</formula>
    </cfRule>
  </conditionalFormatting>
  <conditionalFormatting sqref="BC21">
    <cfRule type="cellIs" dxfId="193" priority="163" operator="equal">
      <formula>"NO"</formula>
    </cfRule>
  </conditionalFormatting>
  <conditionalFormatting sqref="BC22">
    <cfRule type="cellIs" dxfId="192" priority="162" operator="equal">
      <formula>"NO"</formula>
    </cfRule>
  </conditionalFormatting>
  <conditionalFormatting sqref="BC23">
    <cfRule type="cellIs" dxfId="191" priority="161" operator="equal">
      <formula>"NO"</formula>
    </cfRule>
  </conditionalFormatting>
  <conditionalFormatting sqref="BC24">
    <cfRule type="cellIs" dxfId="190" priority="160" operator="equal">
      <formula>"NO"</formula>
    </cfRule>
  </conditionalFormatting>
  <conditionalFormatting sqref="BE9">
    <cfRule type="cellIs" dxfId="189" priority="159" operator="equal">
      <formula>"NO"</formula>
    </cfRule>
  </conditionalFormatting>
  <conditionalFormatting sqref="BE10">
    <cfRule type="cellIs" dxfId="188" priority="158" operator="equal">
      <formula>"NO"</formula>
    </cfRule>
  </conditionalFormatting>
  <conditionalFormatting sqref="BE11">
    <cfRule type="cellIs" dxfId="187" priority="157" operator="equal">
      <formula>"NO"</formula>
    </cfRule>
  </conditionalFormatting>
  <conditionalFormatting sqref="BE12">
    <cfRule type="cellIs" dxfId="186" priority="156" operator="equal">
      <formula>"NO"</formula>
    </cfRule>
  </conditionalFormatting>
  <conditionalFormatting sqref="BE13">
    <cfRule type="cellIs" dxfId="185" priority="153" operator="equal">
      <formula>"NO"</formula>
    </cfRule>
  </conditionalFormatting>
  <conditionalFormatting sqref="BE14">
    <cfRule type="cellIs" dxfId="184" priority="152" operator="equal">
      <formula>"NO"</formula>
    </cfRule>
  </conditionalFormatting>
  <conditionalFormatting sqref="BE15">
    <cfRule type="cellIs" dxfId="183" priority="151" operator="equal">
      <formula>"NO"</formula>
    </cfRule>
  </conditionalFormatting>
  <conditionalFormatting sqref="BE16">
    <cfRule type="cellIs" dxfId="182" priority="150" operator="equal">
      <formula>"NO"</formula>
    </cfRule>
  </conditionalFormatting>
  <conditionalFormatting sqref="BE17">
    <cfRule type="cellIs" dxfId="181" priority="149" operator="equal">
      <formula>"NO"</formula>
    </cfRule>
  </conditionalFormatting>
  <conditionalFormatting sqref="BE18">
    <cfRule type="cellIs" dxfId="180" priority="148" operator="equal">
      <formula>"NO"</formula>
    </cfRule>
  </conditionalFormatting>
  <conditionalFormatting sqref="BE19">
    <cfRule type="cellIs" dxfId="179" priority="147" operator="equal">
      <formula>"NO"</formula>
    </cfRule>
  </conditionalFormatting>
  <conditionalFormatting sqref="BE20">
    <cfRule type="cellIs" dxfId="178" priority="146" operator="equal">
      <formula>"NO"</formula>
    </cfRule>
  </conditionalFormatting>
  <conditionalFormatting sqref="BE21">
    <cfRule type="cellIs" dxfId="177" priority="143" operator="equal">
      <formula>"NO"</formula>
    </cfRule>
  </conditionalFormatting>
  <conditionalFormatting sqref="BE22">
    <cfRule type="cellIs" dxfId="176" priority="142" operator="equal">
      <formula>"NO"</formula>
    </cfRule>
  </conditionalFormatting>
  <conditionalFormatting sqref="BE23">
    <cfRule type="cellIs" dxfId="175" priority="141" operator="equal">
      <formula>"NO"</formula>
    </cfRule>
  </conditionalFormatting>
  <conditionalFormatting sqref="BE24">
    <cfRule type="cellIs" dxfId="174" priority="140" operator="equal">
      <formula>"NO"</formula>
    </cfRule>
  </conditionalFormatting>
  <conditionalFormatting sqref="BE25">
    <cfRule type="cellIs" dxfId="173" priority="139" operator="equal">
      <formula>"NO"</formula>
    </cfRule>
  </conditionalFormatting>
  <conditionalFormatting sqref="BG9">
    <cfRule type="cellIs" dxfId="172" priority="138" operator="equal">
      <formula>"NO"</formula>
    </cfRule>
  </conditionalFormatting>
  <conditionalFormatting sqref="BG10">
    <cfRule type="cellIs" dxfId="171" priority="137" operator="equal">
      <formula>"NO"</formula>
    </cfRule>
  </conditionalFormatting>
  <conditionalFormatting sqref="BG11">
    <cfRule type="cellIs" dxfId="170" priority="136" operator="equal">
      <formula>"NO"</formula>
    </cfRule>
  </conditionalFormatting>
  <conditionalFormatting sqref="BG12">
    <cfRule type="cellIs" dxfId="169" priority="135" operator="equal">
      <formula>"NO"</formula>
    </cfRule>
  </conditionalFormatting>
  <conditionalFormatting sqref="BG13">
    <cfRule type="cellIs" dxfId="168" priority="134" operator="equal">
      <formula>"NO"</formula>
    </cfRule>
  </conditionalFormatting>
  <conditionalFormatting sqref="BG14">
    <cfRule type="cellIs" dxfId="167" priority="133" operator="equal">
      <formula>"NO"</formula>
    </cfRule>
  </conditionalFormatting>
  <conditionalFormatting sqref="BG15">
    <cfRule type="cellIs" dxfId="166" priority="132" operator="equal">
      <formula>"NO"</formula>
    </cfRule>
  </conditionalFormatting>
  <conditionalFormatting sqref="BG16">
    <cfRule type="cellIs" dxfId="165" priority="131" operator="equal">
      <formula>"NO"</formula>
    </cfRule>
  </conditionalFormatting>
  <conditionalFormatting sqref="BG17">
    <cfRule type="cellIs" dxfId="164" priority="130" operator="equal">
      <formula>"NO"</formula>
    </cfRule>
  </conditionalFormatting>
  <conditionalFormatting sqref="BG18">
    <cfRule type="cellIs" dxfId="163" priority="129" operator="equal">
      <formula>"NO"</formula>
    </cfRule>
  </conditionalFormatting>
  <conditionalFormatting sqref="BG19">
    <cfRule type="cellIs" dxfId="162" priority="128" operator="equal">
      <formula>"NO"</formula>
    </cfRule>
  </conditionalFormatting>
  <conditionalFormatting sqref="BG20">
    <cfRule type="cellIs" dxfId="161" priority="127" operator="equal">
      <formula>"NO"</formula>
    </cfRule>
  </conditionalFormatting>
  <conditionalFormatting sqref="BG21">
    <cfRule type="cellIs" dxfId="160" priority="125" operator="equal">
      <formula>"NO"</formula>
    </cfRule>
  </conditionalFormatting>
  <conditionalFormatting sqref="BG22">
    <cfRule type="cellIs" dxfId="159" priority="124" operator="equal">
      <formula>"NO"</formula>
    </cfRule>
  </conditionalFormatting>
  <conditionalFormatting sqref="BG23">
    <cfRule type="cellIs" dxfId="158" priority="123" operator="equal">
      <formula>"NO"</formula>
    </cfRule>
  </conditionalFormatting>
  <conditionalFormatting sqref="BG24">
    <cfRule type="cellIs" dxfId="157" priority="122" operator="equal">
      <formula>"NO"</formula>
    </cfRule>
  </conditionalFormatting>
  <conditionalFormatting sqref="BG25">
    <cfRule type="cellIs" dxfId="156" priority="121" operator="equal">
      <formula>"NO"</formula>
    </cfRule>
  </conditionalFormatting>
  <conditionalFormatting sqref="BI9">
    <cfRule type="cellIs" dxfId="155" priority="120" operator="equal">
      <formula>"NO"</formula>
    </cfRule>
  </conditionalFormatting>
  <conditionalFormatting sqref="BI10">
    <cfRule type="cellIs" dxfId="154" priority="119" operator="equal">
      <formula>"NO"</formula>
    </cfRule>
  </conditionalFormatting>
  <conditionalFormatting sqref="BI11">
    <cfRule type="cellIs" dxfId="153" priority="118" operator="equal">
      <formula>"NO"</formula>
    </cfRule>
  </conditionalFormatting>
  <conditionalFormatting sqref="BI12">
    <cfRule type="cellIs" dxfId="152" priority="117" operator="equal">
      <formula>"NO"</formula>
    </cfRule>
  </conditionalFormatting>
  <conditionalFormatting sqref="BI13">
    <cfRule type="cellIs" dxfId="151" priority="116" operator="equal">
      <formula>"NO"</formula>
    </cfRule>
  </conditionalFormatting>
  <conditionalFormatting sqref="BI14">
    <cfRule type="cellIs" dxfId="150" priority="115" operator="equal">
      <formula>"NO"</formula>
    </cfRule>
  </conditionalFormatting>
  <conditionalFormatting sqref="BI15">
    <cfRule type="cellIs" dxfId="149" priority="114" operator="equal">
      <formula>"NO"</formula>
    </cfRule>
  </conditionalFormatting>
  <conditionalFormatting sqref="BI16">
    <cfRule type="cellIs" dxfId="148" priority="113" operator="equal">
      <formula>"NO"</formula>
    </cfRule>
  </conditionalFormatting>
  <conditionalFormatting sqref="BI17">
    <cfRule type="cellIs" dxfId="147" priority="112" operator="equal">
      <formula>"NO"</formula>
    </cfRule>
  </conditionalFormatting>
  <conditionalFormatting sqref="BI18">
    <cfRule type="cellIs" dxfId="146" priority="111" operator="equal">
      <formula>"NO"</formula>
    </cfRule>
  </conditionalFormatting>
  <conditionalFormatting sqref="BI19">
    <cfRule type="cellIs" dxfId="145" priority="110" operator="equal">
      <formula>"NO"</formula>
    </cfRule>
  </conditionalFormatting>
  <conditionalFormatting sqref="BI20">
    <cfRule type="cellIs" dxfId="144" priority="109" operator="equal">
      <formula>"NO"</formula>
    </cfRule>
  </conditionalFormatting>
  <conditionalFormatting sqref="BI21">
    <cfRule type="cellIs" dxfId="143" priority="106" operator="equal">
      <formula>"NO"</formula>
    </cfRule>
  </conditionalFormatting>
  <conditionalFormatting sqref="BI22">
    <cfRule type="cellIs" dxfId="142" priority="105" operator="equal">
      <formula>"NO"</formula>
    </cfRule>
  </conditionalFormatting>
  <conditionalFormatting sqref="BI23">
    <cfRule type="cellIs" dxfId="141" priority="104" operator="equal">
      <formula>"NO"</formula>
    </cfRule>
  </conditionalFormatting>
  <conditionalFormatting sqref="BI24">
    <cfRule type="cellIs" dxfId="140" priority="103" operator="equal">
      <formula>"NO"</formula>
    </cfRule>
  </conditionalFormatting>
  <conditionalFormatting sqref="BK9">
    <cfRule type="cellIs" dxfId="139" priority="102" operator="equal">
      <formula>"NO"</formula>
    </cfRule>
  </conditionalFormatting>
  <conditionalFormatting sqref="BK10">
    <cfRule type="cellIs" dxfId="138" priority="101" operator="equal">
      <formula>"NO"</formula>
    </cfRule>
  </conditionalFormatting>
  <conditionalFormatting sqref="BK11">
    <cfRule type="cellIs" dxfId="137" priority="100" operator="equal">
      <formula>"NO"</formula>
    </cfRule>
  </conditionalFormatting>
  <conditionalFormatting sqref="BK12">
    <cfRule type="cellIs" dxfId="136" priority="99" operator="equal">
      <formula>"NO"</formula>
    </cfRule>
  </conditionalFormatting>
  <conditionalFormatting sqref="BK13">
    <cfRule type="cellIs" dxfId="135" priority="98" operator="equal">
      <formula>"NO"</formula>
    </cfRule>
  </conditionalFormatting>
  <conditionalFormatting sqref="BK14">
    <cfRule type="cellIs" dxfId="134" priority="97" operator="equal">
      <formula>"NO"</formula>
    </cfRule>
  </conditionalFormatting>
  <conditionalFormatting sqref="BK15">
    <cfRule type="cellIs" dxfId="133" priority="96" operator="equal">
      <formula>"NO"</formula>
    </cfRule>
  </conditionalFormatting>
  <conditionalFormatting sqref="BK16">
    <cfRule type="cellIs" dxfId="132" priority="95" operator="equal">
      <formula>"NO"</formula>
    </cfRule>
  </conditionalFormatting>
  <conditionalFormatting sqref="BK17">
    <cfRule type="cellIs" dxfId="131" priority="94" operator="equal">
      <formula>"NO"</formula>
    </cfRule>
  </conditionalFormatting>
  <conditionalFormatting sqref="BK18">
    <cfRule type="cellIs" dxfId="130" priority="93" operator="equal">
      <formula>"NO"</formula>
    </cfRule>
  </conditionalFormatting>
  <conditionalFormatting sqref="BK19">
    <cfRule type="cellIs" dxfId="129" priority="92" operator="equal">
      <formula>"NO"</formula>
    </cfRule>
  </conditionalFormatting>
  <conditionalFormatting sqref="BK20">
    <cfRule type="cellIs" dxfId="128" priority="91" operator="equal">
      <formula>"NO"</formula>
    </cfRule>
  </conditionalFormatting>
  <conditionalFormatting sqref="BK21">
    <cfRule type="cellIs" dxfId="127" priority="88" operator="equal">
      <formula>"NO"</formula>
    </cfRule>
  </conditionalFormatting>
  <conditionalFormatting sqref="BK22">
    <cfRule type="cellIs" dxfId="126" priority="87" operator="equal">
      <formula>"NO"</formula>
    </cfRule>
  </conditionalFormatting>
  <conditionalFormatting sqref="BK23">
    <cfRule type="cellIs" dxfId="125" priority="86" operator="equal">
      <formula>"NO"</formula>
    </cfRule>
  </conditionalFormatting>
  <conditionalFormatting sqref="BK24">
    <cfRule type="cellIs" dxfId="124" priority="85" operator="equal">
      <formula>"NO"</formula>
    </cfRule>
  </conditionalFormatting>
  <conditionalFormatting sqref="BK25">
    <cfRule type="cellIs" dxfId="123" priority="84" operator="equal">
      <formula>"NO"</formula>
    </cfRule>
  </conditionalFormatting>
  <conditionalFormatting sqref="BM9">
    <cfRule type="cellIs" dxfId="122" priority="83" operator="equal">
      <formula>"NO"</formula>
    </cfRule>
  </conditionalFormatting>
  <conditionalFormatting sqref="BM10">
    <cfRule type="cellIs" dxfId="121" priority="82" operator="equal">
      <formula>"NO"</formula>
    </cfRule>
  </conditionalFormatting>
  <conditionalFormatting sqref="BM11">
    <cfRule type="cellIs" dxfId="120" priority="81" operator="equal">
      <formula>"NO"</formula>
    </cfRule>
  </conditionalFormatting>
  <conditionalFormatting sqref="BM12">
    <cfRule type="cellIs" dxfId="119" priority="80" operator="equal">
      <formula>"NO"</formula>
    </cfRule>
  </conditionalFormatting>
  <conditionalFormatting sqref="BM13">
    <cfRule type="cellIs" dxfId="118" priority="78" operator="equal">
      <formula>"NO"</formula>
    </cfRule>
  </conditionalFormatting>
  <conditionalFormatting sqref="BM14">
    <cfRule type="cellIs" dxfId="117" priority="77" operator="equal">
      <formula>"NO"</formula>
    </cfRule>
  </conditionalFormatting>
  <conditionalFormatting sqref="BM15">
    <cfRule type="cellIs" dxfId="116" priority="76" operator="equal">
      <formula>"NO"</formula>
    </cfRule>
  </conditionalFormatting>
  <conditionalFormatting sqref="BM16">
    <cfRule type="cellIs" dxfId="115" priority="75" operator="equal">
      <formula>"NO"</formula>
    </cfRule>
  </conditionalFormatting>
  <conditionalFormatting sqref="BM17">
    <cfRule type="cellIs" dxfId="114" priority="74" operator="equal">
      <formula>"NO"</formula>
    </cfRule>
  </conditionalFormatting>
  <conditionalFormatting sqref="BM18">
    <cfRule type="cellIs" dxfId="113" priority="73" operator="equal">
      <formula>"NO"</formula>
    </cfRule>
  </conditionalFormatting>
  <conditionalFormatting sqref="BM19">
    <cfRule type="cellIs" dxfId="112" priority="72" operator="equal">
      <formula>"NO"</formula>
    </cfRule>
  </conditionalFormatting>
  <conditionalFormatting sqref="BM20">
    <cfRule type="cellIs" dxfId="111" priority="71" operator="equal">
      <formula>"NO"</formula>
    </cfRule>
  </conditionalFormatting>
  <conditionalFormatting sqref="BM21">
    <cfRule type="cellIs" dxfId="110" priority="68" operator="equal">
      <formula>"NO"</formula>
    </cfRule>
  </conditionalFormatting>
  <conditionalFormatting sqref="BM22">
    <cfRule type="cellIs" dxfId="109" priority="67" operator="equal">
      <formula>"NO"</formula>
    </cfRule>
  </conditionalFormatting>
  <conditionalFormatting sqref="BM23">
    <cfRule type="cellIs" dxfId="108" priority="66" operator="equal">
      <formula>"NO"</formula>
    </cfRule>
  </conditionalFormatting>
  <conditionalFormatting sqref="BM24">
    <cfRule type="cellIs" dxfId="107" priority="65" operator="equal">
      <formula>"NO"</formula>
    </cfRule>
  </conditionalFormatting>
  <conditionalFormatting sqref="BM25">
    <cfRule type="cellIs" dxfId="106" priority="64" operator="equal">
      <formula>"NO"</formula>
    </cfRule>
  </conditionalFormatting>
  <conditionalFormatting sqref="BO9">
    <cfRule type="cellIs" dxfId="105" priority="63" operator="equal">
      <formula>"NO"</formula>
    </cfRule>
  </conditionalFormatting>
  <conditionalFormatting sqref="BO10">
    <cfRule type="cellIs" dxfId="104" priority="62" operator="equal">
      <formula>"NO"</formula>
    </cfRule>
  </conditionalFormatting>
  <conditionalFormatting sqref="BO11">
    <cfRule type="cellIs" dxfId="103" priority="61" operator="equal">
      <formula>"NO"</formula>
    </cfRule>
  </conditionalFormatting>
  <conditionalFormatting sqref="BO12">
    <cfRule type="cellIs" dxfId="102" priority="60" operator="equal">
      <formula>"NO"</formula>
    </cfRule>
  </conditionalFormatting>
  <conditionalFormatting sqref="BO13">
    <cfRule type="cellIs" dxfId="101" priority="59" operator="equal">
      <formula>"NO"</formula>
    </cfRule>
  </conditionalFormatting>
  <conditionalFormatting sqref="BO14">
    <cfRule type="cellIs" dxfId="100" priority="58" operator="equal">
      <formula>"NO"</formula>
    </cfRule>
  </conditionalFormatting>
  <conditionalFormatting sqref="BO15">
    <cfRule type="cellIs" dxfId="99" priority="57" operator="equal">
      <formula>"NO"</formula>
    </cfRule>
  </conditionalFormatting>
  <conditionalFormatting sqref="BO16">
    <cfRule type="cellIs" dxfId="98" priority="56" operator="equal">
      <formula>"NO"</formula>
    </cfRule>
  </conditionalFormatting>
  <conditionalFormatting sqref="BO17">
    <cfRule type="cellIs" dxfId="97" priority="55" operator="equal">
      <formula>"NO"</formula>
    </cfRule>
  </conditionalFormatting>
  <conditionalFormatting sqref="BO18">
    <cfRule type="cellIs" dxfId="96" priority="54" operator="equal">
      <formula>"NO"</formula>
    </cfRule>
  </conditionalFormatting>
  <conditionalFormatting sqref="BO19">
    <cfRule type="cellIs" dxfId="95" priority="53" operator="equal">
      <formula>"NO"</formula>
    </cfRule>
  </conditionalFormatting>
  <conditionalFormatting sqref="BO20">
    <cfRule type="cellIs" dxfId="94" priority="52" operator="equal">
      <formula>"NO"</formula>
    </cfRule>
  </conditionalFormatting>
  <conditionalFormatting sqref="BO21">
    <cfRule type="cellIs" dxfId="93" priority="49" operator="equal">
      <formula>"NO"</formula>
    </cfRule>
  </conditionalFormatting>
  <conditionalFormatting sqref="BO22">
    <cfRule type="cellIs" dxfId="92" priority="48" operator="equal">
      <formula>"NO"</formula>
    </cfRule>
  </conditionalFormatting>
  <conditionalFormatting sqref="BO23">
    <cfRule type="cellIs" dxfId="91" priority="47" operator="equal">
      <formula>"NO"</formula>
    </cfRule>
  </conditionalFormatting>
  <conditionalFormatting sqref="BO24">
    <cfRule type="cellIs" dxfId="90" priority="46" operator="equal">
      <formula>"NO"</formula>
    </cfRule>
  </conditionalFormatting>
  <conditionalFormatting sqref="BO25">
    <cfRule type="cellIs" dxfId="89" priority="45" operator="equal">
      <formula>"NO"</formula>
    </cfRule>
  </conditionalFormatting>
  <conditionalFormatting sqref="BS9">
    <cfRule type="cellIs" dxfId="88" priority="44" operator="equal">
      <formula>"NO"</formula>
    </cfRule>
  </conditionalFormatting>
  <conditionalFormatting sqref="BS10">
    <cfRule type="cellIs" dxfId="87" priority="43" operator="equal">
      <formula>"NO"</formula>
    </cfRule>
  </conditionalFormatting>
  <conditionalFormatting sqref="BS11">
    <cfRule type="cellIs" dxfId="86" priority="42" operator="equal">
      <formula>"NO"</formula>
    </cfRule>
  </conditionalFormatting>
  <conditionalFormatting sqref="BS12">
    <cfRule type="cellIs" dxfId="85" priority="41" operator="equal">
      <formula>"NO"</formula>
    </cfRule>
  </conditionalFormatting>
  <conditionalFormatting sqref="BS13">
    <cfRule type="cellIs" dxfId="84" priority="40" operator="equal">
      <formula>"NO"</formula>
    </cfRule>
  </conditionalFormatting>
  <conditionalFormatting sqref="BS14">
    <cfRule type="cellIs" dxfId="83" priority="39" operator="equal">
      <formula>"NO"</formula>
    </cfRule>
  </conditionalFormatting>
  <conditionalFormatting sqref="BS15">
    <cfRule type="cellIs" dxfId="82" priority="38" operator="equal">
      <formula>"NO"</formula>
    </cfRule>
  </conditionalFormatting>
  <conditionalFormatting sqref="BS16">
    <cfRule type="cellIs" dxfId="81" priority="37" operator="equal">
      <formula>"NO"</formula>
    </cfRule>
  </conditionalFormatting>
  <conditionalFormatting sqref="BS17">
    <cfRule type="cellIs" dxfId="80" priority="36" operator="equal">
      <formula>"NO"</formula>
    </cfRule>
  </conditionalFormatting>
  <conditionalFormatting sqref="BS18">
    <cfRule type="cellIs" dxfId="79" priority="35" operator="equal">
      <formula>"NO"</formula>
    </cfRule>
  </conditionalFormatting>
  <conditionalFormatting sqref="BS19">
    <cfRule type="cellIs" dxfId="78" priority="34" operator="equal">
      <formula>"NO"</formula>
    </cfRule>
  </conditionalFormatting>
  <conditionalFormatting sqref="BS20">
    <cfRule type="cellIs" dxfId="77" priority="33" operator="equal">
      <formula>"NO"</formula>
    </cfRule>
  </conditionalFormatting>
  <conditionalFormatting sqref="BS21">
    <cfRule type="cellIs" dxfId="76" priority="31" operator="equal">
      <formula>"NO"</formula>
    </cfRule>
  </conditionalFormatting>
  <conditionalFormatting sqref="BS22">
    <cfRule type="cellIs" dxfId="75" priority="30" operator="equal">
      <formula>"NO"</formula>
    </cfRule>
  </conditionalFormatting>
  <conditionalFormatting sqref="BS23">
    <cfRule type="cellIs" dxfId="74" priority="29" operator="equal">
      <formula>"NO"</formula>
    </cfRule>
  </conditionalFormatting>
  <conditionalFormatting sqref="BS24">
    <cfRule type="cellIs" dxfId="73" priority="28" operator="equal">
      <formula>"NO"</formula>
    </cfRule>
  </conditionalFormatting>
  <conditionalFormatting sqref="BS25">
    <cfRule type="cellIs" dxfId="72" priority="27" operator="equal">
      <formula>"NO"</formula>
    </cfRule>
  </conditionalFormatting>
  <conditionalFormatting sqref="BW17">
    <cfRule type="cellIs" dxfId="71" priority="26" operator="equal">
      <formula>"NO"</formula>
    </cfRule>
  </conditionalFormatting>
  <conditionalFormatting sqref="BX17">
    <cfRule type="cellIs" dxfId="70" priority="25" operator="equal">
      <formula>"NO"</formula>
    </cfRule>
  </conditionalFormatting>
  <conditionalFormatting sqref="BP18">
    <cfRule type="cellIs" dxfId="69" priority="17" operator="equal">
      <formula>"NO"</formula>
    </cfRule>
  </conditionalFormatting>
  <conditionalFormatting sqref="BQ13">
    <cfRule type="cellIs" dxfId="68" priority="15" operator="equal">
      <formula>"NO"</formula>
    </cfRule>
  </conditionalFormatting>
  <conditionalFormatting sqref="BQ14">
    <cfRule type="cellIs" dxfId="67" priority="14" operator="equal">
      <formula>"NO"</formula>
    </cfRule>
  </conditionalFormatting>
  <conditionalFormatting sqref="BQ20">
    <cfRule type="cellIs" dxfId="66" priority="13" operator="equal">
      <formula>"NO"</formula>
    </cfRule>
  </conditionalFormatting>
  <conditionalFormatting sqref="BR25">
    <cfRule type="cellIs" dxfId="65" priority="12" operator="equal">
      <formula>"NO"</formula>
    </cfRule>
  </conditionalFormatting>
  <conditionalFormatting sqref="BW9">
    <cfRule type="cellIs" dxfId="64" priority="11" operator="equal">
      <formula>"NO"</formula>
    </cfRule>
  </conditionalFormatting>
  <conditionalFormatting sqref="BW10">
    <cfRule type="cellIs" dxfId="63" priority="10" operator="equal">
      <formula>"NO"</formula>
    </cfRule>
  </conditionalFormatting>
  <conditionalFormatting sqref="BW11">
    <cfRule type="cellIs" dxfId="62" priority="9" operator="equal">
      <formula>"NO"</formula>
    </cfRule>
  </conditionalFormatting>
  <conditionalFormatting sqref="BW12">
    <cfRule type="cellIs" dxfId="61" priority="8" operator="equal">
      <formula>"NO"</formula>
    </cfRule>
  </conditionalFormatting>
  <conditionalFormatting sqref="BW13">
    <cfRule type="cellIs" dxfId="60" priority="7" operator="equal">
      <formula>"NO"</formula>
    </cfRule>
  </conditionalFormatting>
  <conditionalFormatting sqref="BW14">
    <cfRule type="cellIs" dxfId="59" priority="6" operator="equal">
      <formula>"NO"</formula>
    </cfRule>
  </conditionalFormatting>
  <conditionalFormatting sqref="BW15">
    <cfRule type="cellIs" dxfId="58" priority="5" operator="equal">
      <formula>"NO"</formula>
    </cfRule>
  </conditionalFormatting>
  <conditionalFormatting sqref="BW16">
    <cfRule type="cellIs" dxfId="57" priority="4" operator="equal">
      <formula>"NO"</formula>
    </cfRule>
  </conditionalFormatting>
  <conditionalFormatting sqref="BW18">
    <cfRule type="cellIs" dxfId="56" priority="3" operator="equal">
      <formula>"NO"</formula>
    </cfRule>
  </conditionalFormatting>
  <conditionalFormatting sqref="BW19">
    <cfRule type="cellIs" dxfId="55" priority="2" operator="equal">
      <formula>"NO"</formula>
    </cfRule>
  </conditionalFormatting>
  <conditionalFormatting sqref="BW21">
    <cfRule type="cellIs" dxfId="54" priority="1" operator="equal">
      <formula>"NO"</formula>
    </cfRule>
  </conditionalFormatting>
  <pageMargins left="0.59055118110236227" right="0.59055118110236227" top="0.59055118110236227" bottom="0.59055118110236227" header="0.31496062992125984" footer="0.31496062992125984"/>
  <pageSetup scale="2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54"/>
  <sheetViews>
    <sheetView view="pageBreakPreview" topLeftCell="A9" zoomScale="70" zoomScaleNormal="80" zoomScaleSheetLayoutView="70" zoomScalePageLayoutView="70" workbookViewId="0">
      <pane xSplit="2" ySplit="3" topLeftCell="C24" activePane="bottomRight" state="frozen"/>
      <selection activeCell="A9" sqref="A9"/>
      <selection pane="topRight" activeCell="C9" sqref="C9"/>
      <selection pane="bottomLeft" activeCell="A12" sqref="A12"/>
      <selection pane="bottomRight" activeCell="E21" sqref="E21"/>
    </sheetView>
  </sheetViews>
  <sheetFormatPr baseColWidth="10" defaultColWidth="11.42578125" defaultRowHeight="12.75" x14ac:dyDescent="0.2"/>
  <cols>
    <col min="1" max="1" width="8.28515625" style="127" customWidth="1"/>
    <col min="2" max="2" width="46" style="128" customWidth="1"/>
    <col min="3" max="3" width="15.7109375" style="129" customWidth="1"/>
    <col min="4" max="4" width="30.7109375" style="129" customWidth="1"/>
    <col min="5" max="5" width="15.7109375" style="128" customWidth="1"/>
    <col min="6" max="6" width="30.7109375" style="128" customWidth="1"/>
    <col min="7" max="7" width="15.7109375" style="128" customWidth="1"/>
    <col min="8" max="8" width="30.7109375" style="128" customWidth="1"/>
    <col min="9" max="9" width="15.7109375" style="128" customWidth="1"/>
    <col min="10" max="10" width="30.7109375" style="128" customWidth="1"/>
    <col min="11" max="11" width="15.7109375" style="128" customWidth="1"/>
    <col min="12" max="12" width="30.7109375" style="128" customWidth="1"/>
    <col min="13" max="13" width="15.7109375" style="107" customWidth="1"/>
    <col min="14" max="16384" width="11.42578125" style="107"/>
  </cols>
  <sheetData>
    <row r="1" spans="1:12" s="100" customFormat="1" ht="17.25" customHeight="1" x14ac:dyDescent="0.25">
      <c r="A1" s="99"/>
      <c r="B1" s="99"/>
      <c r="C1" s="99" t="s">
        <v>121</v>
      </c>
      <c r="D1" s="99"/>
      <c r="E1" s="99"/>
      <c r="F1" s="99"/>
      <c r="G1" s="99"/>
      <c r="H1" s="99"/>
      <c r="I1" s="99"/>
      <c r="J1" s="99"/>
      <c r="K1" s="99"/>
      <c r="L1" s="99"/>
    </row>
    <row r="2" spans="1:12" s="100" customFormat="1" ht="17.25" customHeight="1" x14ac:dyDescent="0.25">
      <c r="A2" s="99"/>
      <c r="B2" s="99"/>
      <c r="C2" s="99" t="s">
        <v>122</v>
      </c>
      <c r="D2" s="99"/>
      <c r="E2" s="99"/>
      <c r="F2" s="99"/>
      <c r="G2" s="99"/>
      <c r="H2" s="99"/>
      <c r="I2" s="99"/>
      <c r="J2" s="99"/>
      <c r="K2" s="99"/>
      <c r="L2" s="99"/>
    </row>
    <row r="3" spans="1:12" s="100" customFormat="1" ht="8.25" customHeight="1" x14ac:dyDescent="0.25">
      <c r="A3" s="102"/>
      <c r="B3" s="102"/>
      <c r="C3" s="102"/>
      <c r="D3" s="102"/>
      <c r="E3" s="102"/>
      <c r="F3" s="102"/>
      <c r="G3" s="102"/>
      <c r="H3" s="102"/>
      <c r="I3" s="102"/>
      <c r="J3" s="102"/>
      <c r="K3" s="102"/>
      <c r="L3" s="102"/>
    </row>
    <row r="4" spans="1:12" s="100" customFormat="1" ht="17.25" customHeight="1" x14ac:dyDescent="0.25">
      <c r="A4" s="99"/>
      <c r="B4" s="99"/>
      <c r="C4" s="99" t="s">
        <v>188</v>
      </c>
      <c r="D4" s="99"/>
      <c r="E4" s="99"/>
      <c r="F4" s="99"/>
      <c r="G4" s="99"/>
      <c r="H4" s="99"/>
      <c r="I4" s="99"/>
      <c r="J4" s="99"/>
      <c r="K4" s="99"/>
      <c r="L4" s="99"/>
    </row>
    <row r="5" spans="1:12" s="100" customFormat="1" ht="16.5" customHeight="1" x14ac:dyDescent="0.25">
      <c r="A5" s="99"/>
      <c r="B5" s="99"/>
      <c r="C5" s="99" t="s">
        <v>123</v>
      </c>
      <c r="D5" s="99"/>
      <c r="E5" s="99"/>
      <c r="F5" s="99"/>
      <c r="G5" s="99"/>
      <c r="H5" s="99"/>
      <c r="I5" s="99"/>
      <c r="J5" s="99"/>
      <c r="K5" s="99"/>
      <c r="L5" s="99"/>
    </row>
    <row r="6" spans="1:12" s="100" customFormat="1" ht="9.75" customHeight="1" x14ac:dyDescent="0.25">
      <c r="A6" s="102"/>
      <c r="B6" s="102"/>
      <c r="C6" s="102"/>
      <c r="D6" s="102"/>
      <c r="E6" s="102"/>
      <c r="F6" s="102"/>
      <c r="G6" s="102"/>
      <c r="H6" s="102"/>
      <c r="I6" s="102"/>
      <c r="J6" s="102"/>
      <c r="K6" s="102"/>
      <c r="L6" s="102"/>
    </row>
    <row r="7" spans="1:12" s="100" customFormat="1" ht="55.5" customHeight="1" x14ac:dyDescent="0.25">
      <c r="A7" s="105"/>
      <c r="B7" s="105"/>
      <c r="C7" s="215" t="s">
        <v>189</v>
      </c>
      <c r="D7" s="215"/>
      <c r="E7" s="215"/>
      <c r="F7" s="215"/>
      <c r="G7" s="215"/>
      <c r="H7" s="215"/>
      <c r="I7" s="215"/>
      <c r="J7" s="215"/>
      <c r="K7" s="215"/>
      <c r="L7" s="215"/>
    </row>
    <row r="8" spans="1:12" s="100" customFormat="1" ht="15.75" x14ac:dyDescent="0.25">
      <c r="A8" s="105"/>
      <c r="B8" s="105"/>
      <c r="C8" s="106"/>
      <c r="D8" s="106"/>
      <c r="E8" s="106"/>
      <c r="F8" s="106"/>
      <c r="G8" s="106"/>
      <c r="H8" s="106"/>
      <c r="I8" s="106"/>
      <c r="J8" s="106"/>
      <c r="K8" s="106"/>
      <c r="L8" s="106"/>
    </row>
    <row r="9" spans="1:12" x14ac:dyDescent="0.2">
      <c r="A9" s="214" t="s">
        <v>0</v>
      </c>
      <c r="B9" s="214" t="s">
        <v>124</v>
      </c>
      <c r="C9" s="213">
        <v>1</v>
      </c>
      <c r="D9" s="213"/>
      <c r="E9" s="213">
        <v>2</v>
      </c>
      <c r="F9" s="213"/>
      <c r="G9" s="213">
        <v>3</v>
      </c>
      <c r="H9" s="213"/>
      <c r="I9" s="213">
        <v>4</v>
      </c>
      <c r="J9" s="213"/>
      <c r="K9" s="213">
        <v>5</v>
      </c>
      <c r="L9" s="213"/>
    </row>
    <row r="10" spans="1:12" ht="39.950000000000003" customHeight="1" x14ac:dyDescent="0.2">
      <c r="A10" s="207"/>
      <c r="B10" s="208"/>
      <c r="C10" s="212" t="s">
        <v>120</v>
      </c>
      <c r="D10" s="212"/>
      <c r="E10" s="212" t="s">
        <v>99</v>
      </c>
      <c r="F10" s="212"/>
      <c r="G10" s="212" t="s">
        <v>146</v>
      </c>
      <c r="H10" s="212"/>
      <c r="I10" s="212" t="s">
        <v>147</v>
      </c>
      <c r="J10" s="212"/>
      <c r="K10" s="212"/>
      <c r="L10" s="212"/>
    </row>
    <row r="11" spans="1:12" ht="39.950000000000003" customHeight="1" x14ac:dyDescent="0.2">
      <c r="A11" s="208"/>
      <c r="B11" s="108" t="s">
        <v>125</v>
      </c>
      <c r="C11" s="108" t="s">
        <v>126</v>
      </c>
      <c r="D11" s="109" t="s">
        <v>127</v>
      </c>
      <c r="E11" s="108" t="s">
        <v>126</v>
      </c>
      <c r="F11" s="109" t="s">
        <v>127</v>
      </c>
      <c r="G11" s="108" t="s">
        <v>126</v>
      </c>
      <c r="H11" s="109" t="s">
        <v>127</v>
      </c>
      <c r="I11" s="108" t="s">
        <v>126</v>
      </c>
      <c r="J11" s="109" t="s">
        <v>127</v>
      </c>
      <c r="K11" s="108" t="s">
        <v>126</v>
      </c>
      <c r="L11" s="109" t="s">
        <v>127</v>
      </c>
    </row>
    <row r="12" spans="1:12" ht="24.95" customHeight="1" x14ac:dyDescent="0.2">
      <c r="A12" s="108">
        <v>2.1</v>
      </c>
      <c r="B12" s="110" t="s">
        <v>128</v>
      </c>
      <c r="C12" s="111"/>
      <c r="D12" s="111"/>
      <c r="E12" s="111"/>
      <c r="F12" s="111"/>
      <c r="G12" s="111"/>
      <c r="H12" s="111"/>
      <c r="I12" s="111"/>
      <c r="J12" s="111"/>
      <c r="K12" s="111"/>
      <c r="L12" s="111"/>
    </row>
    <row r="13" spans="1:12" ht="24.95" customHeight="1" x14ac:dyDescent="0.2">
      <c r="A13" s="112" t="s">
        <v>184</v>
      </c>
      <c r="B13" s="113" t="s">
        <v>129</v>
      </c>
      <c r="C13" s="114"/>
      <c r="D13" s="114"/>
      <c r="E13" s="114"/>
      <c r="F13" s="114"/>
      <c r="G13" s="114"/>
      <c r="H13" s="114"/>
      <c r="I13" s="114"/>
      <c r="J13" s="114"/>
      <c r="K13" s="114"/>
      <c r="L13" s="114"/>
    </row>
    <row r="14" spans="1:12" s="100" customFormat="1" ht="51.75" customHeight="1" x14ac:dyDescent="0.25">
      <c r="A14" s="115"/>
      <c r="B14" s="116" t="s">
        <v>151</v>
      </c>
      <c r="C14" s="109" t="s">
        <v>131</v>
      </c>
      <c r="D14" s="117">
        <f>+VTE!G6</f>
        <v>1583217328</v>
      </c>
      <c r="E14" s="117" t="s">
        <v>131</v>
      </c>
      <c r="F14" s="118">
        <f>+VTE!K6</f>
        <v>139940731</v>
      </c>
      <c r="G14" s="109" t="s">
        <v>131</v>
      </c>
      <c r="H14" s="117">
        <f>+VTE!O6</f>
        <v>159464629</v>
      </c>
      <c r="I14" s="109" t="s">
        <v>131</v>
      </c>
      <c r="J14" s="117">
        <f>+VTE!S6</f>
        <v>137398102</v>
      </c>
      <c r="K14" s="109" t="s">
        <v>131</v>
      </c>
      <c r="L14" s="117">
        <f>+VTE!W6</f>
        <v>127316479</v>
      </c>
    </row>
    <row r="15" spans="1:12" s="100" customFormat="1" ht="51.75" customHeight="1" x14ac:dyDescent="0.25">
      <c r="A15" s="115"/>
      <c r="B15" s="141" t="s">
        <v>155</v>
      </c>
      <c r="C15" s="142" t="s">
        <v>132</v>
      </c>
      <c r="D15" s="142" t="s">
        <v>132</v>
      </c>
      <c r="E15" s="142" t="s">
        <v>132</v>
      </c>
      <c r="F15" s="142" t="s">
        <v>132</v>
      </c>
      <c r="G15" s="142" t="s">
        <v>132</v>
      </c>
      <c r="H15" s="142" t="s">
        <v>132</v>
      </c>
      <c r="I15" s="142" t="s">
        <v>132</v>
      </c>
      <c r="J15" s="140" t="s">
        <v>132</v>
      </c>
      <c r="K15" s="142" t="s">
        <v>132</v>
      </c>
      <c r="L15" s="140" t="s">
        <v>132</v>
      </c>
    </row>
    <row r="16" spans="1:12" s="100" customFormat="1" ht="51.75" customHeight="1" x14ac:dyDescent="0.25">
      <c r="A16" s="115"/>
      <c r="B16" s="141" t="s">
        <v>156</v>
      </c>
      <c r="C16" s="142" t="s">
        <v>132</v>
      </c>
      <c r="D16" s="142" t="s">
        <v>132</v>
      </c>
      <c r="E16" s="142" t="s">
        <v>132</v>
      </c>
      <c r="F16" s="142" t="s">
        <v>132</v>
      </c>
      <c r="G16" s="142" t="s">
        <v>132</v>
      </c>
      <c r="H16" s="142" t="s">
        <v>132</v>
      </c>
      <c r="I16" s="142" t="s">
        <v>132</v>
      </c>
      <c r="J16" s="140" t="s">
        <v>132</v>
      </c>
      <c r="K16" s="142" t="s">
        <v>132</v>
      </c>
      <c r="L16" s="140" t="s">
        <v>132</v>
      </c>
    </row>
    <row r="17" spans="1:12" s="100" customFormat="1" ht="83.25" customHeight="1" x14ac:dyDescent="0.25">
      <c r="A17" s="115"/>
      <c r="B17" s="138" t="s">
        <v>153</v>
      </c>
      <c r="C17" s="139" t="s">
        <v>130</v>
      </c>
      <c r="D17" s="140" t="s">
        <v>162</v>
      </c>
      <c r="E17" s="117" t="s">
        <v>131</v>
      </c>
      <c r="F17" s="117" t="s">
        <v>132</v>
      </c>
      <c r="G17" s="139" t="s">
        <v>131</v>
      </c>
      <c r="H17" s="140" t="s">
        <v>132</v>
      </c>
      <c r="I17" s="139" t="s">
        <v>131</v>
      </c>
      <c r="J17" s="140" t="s">
        <v>132</v>
      </c>
      <c r="K17" s="139" t="s">
        <v>130</v>
      </c>
      <c r="L17" s="140" t="s">
        <v>178</v>
      </c>
    </row>
    <row r="18" spans="1:12" s="100" customFormat="1" ht="38.25" x14ac:dyDescent="0.25">
      <c r="A18" s="115"/>
      <c r="B18" s="119" t="s">
        <v>152</v>
      </c>
      <c r="C18" s="117" t="s">
        <v>131</v>
      </c>
      <c r="D18" s="117" t="s">
        <v>132</v>
      </c>
      <c r="E18" s="117" t="s">
        <v>131</v>
      </c>
      <c r="F18" s="117" t="s">
        <v>132</v>
      </c>
      <c r="G18" s="109" t="s">
        <v>131</v>
      </c>
      <c r="H18" s="117" t="s">
        <v>132</v>
      </c>
      <c r="I18" s="109" t="s">
        <v>131</v>
      </c>
      <c r="J18" s="117" t="s">
        <v>132</v>
      </c>
      <c r="K18" s="109" t="s">
        <v>131</v>
      </c>
      <c r="L18" s="117" t="s">
        <v>132</v>
      </c>
    </row>
    <row r="19" spans="1:12" ht="38.25" x14ac:dyDescent="0.2">
      <c r="A19" s="115"/>
      <c r="B19" s="120" t="s">
        <v>154</v>
      </c>
      <c r="C19" s="117" t="s">
        <v>131</v>
      </c>
      <c r="D19" s="109" t="s">
        <v>163</v>
      </c>
      <c r="E19" s="117" t="s">
        <v>131</v>
      </c>
      <c r="F19" s="109" t="s">
        <v>167</v>
      </c>
      <c r="G19" s="108" t="s">
        <v>131</v>
      </c>
      <c r="H19" s="109" t="s">
        <v>173</v>
      </c>
      <c r="I19" s="108" t="s">
        <v>131</v>
      </c>
      <c r="J19" s="109" t="s">
        <v>169</v>
      </c>
      <c r="K19" s="108" t="s">
        <v>130</v>
      </c>
      <c r="L19" s="109" t="s">
        <v>179</v>
      </c>
    </row>
    <row r="20" spans="1:12" ht="171.75" customHeight="1" x14ac:dyDescent="0.2">
      <c r="A20" s="121"/>
      <c r="B20" s="120" t="s">
        <v>133</v>
      </c>
      <c r="C20" s="216" t="s">
        <v>168</v>
      </c>
      <c r="D20" s="217"/>
      <c r="E20" s="216" t="s">
        <v>164</v>
      </c>
      <c r="F20" s="217"/>
      <c r="G20" s="218" t="s">
        <v>126</v>
      </c>
      <c r="H20" s="219"/>
      <c r="I20" s="220" t="s">
        <v>177</v>
      </c>
      <c r="J20" s="221"/>
      <c r="K20" s="220" t="s">
        <v>180</v>
      </c>
      <c r="L20" s="221"/>
    </row>
    <row r="21" spans="1:12" ht="24.95" customHeight="1" x14ac:dyDescent="0.2">
      <c r="A21" s="112" t="s">
        <v>183</v>
      </c>
      <c r="B21" s="122" t="s">
        <v>134</v>
      </c>
      <c r="C21" s="123"/>
      <c r="D21" s="123"/>
      <c r="E21" s="123"/>
      <c r="F21" s="123"/>
      <c r="G21" s="123"/>
      <c r="H21" s="123"/>
      <c r="I21" s="123"/>
      <c r="J21" s="123"/>
      <c r="K21" s="124"/>
      <c r="L21" s="123"/>
    </row>
    <row r="22" spans="1:12" ht="102" x14ac:dyDescent="0.2">
      <c r="A22" s="115"/>
      <c r="B22" s="116" t="s">
        <v>157</v>
      </c>
      <c r="C22" s="109" t="s">
        <v>131</v>
      </c>
      <c r="D22" s="109" t="s">
        <v>166</v>
      </c>
      <c r="E22" s="109" t="s">
        <v>131</v>
      </c>
      <c r="F22" s="109" t="s">
        <v>159</v>
      </c>
      <c r="G22" s="109" t="s">
        <v>131</v>
      </c>
      <c r="H22" s="109" t="s">
        <v>174</v>
      </c>
      <c r="I22" s="109" t="s">
        <v>130</v>
      </c>
      <c r="J22" s="109" t="s">
        <v>171</v>
      </c>
      <c r="K22" s="109" t="s">
        <v>130</v>
      </c>
      <c r="L22" s="109" t="s">
        <v>181</v>
      </c>
    </row>
    <row r="23" spans="1:12" ht="229.5" x14ac:dyDescent="0.2">
      <c r="A23" s="115"/>
      <c r="B23" s="116" t="s">
        <v>158</v>
      </c>
      <c r="C23" s="109" t="s">
        <v>131</v>
      </c>
      <c r="D23" s="109" t="s">
        <v>165</v>
      </c>
      <c r="E23" s="109" t="s">
        <v>131</v>
      </c>
      <c r="F23" s="109" t="s">
        <v>175</v>
      </c>
      <c r="G23" s="109" t="s">
        <v>131</v>
      </c>
      <c r="H23" s="109" t="s">
        <v>176</v>
      </c>
      <c r="I23" s="109" t="s">
        <v>130</v>
      </c>
      <c r="J23" s="109" t="s">
        <v>172</v>
      </c>
      <c r="K23" s="109" t="s">
        <v>131</v>
      </c>
      <c r="L23" s="109" t="s">
        <v>182</v>
      </c>
    </row>
    <row r="24" spans="1:12" ht="24.95" customHeight="1" x14ac:dyDescent="0.2">
      <c r="A24" s="112">
        <v>2.2999999999999998</v>
      </c>
      <c r="B24" s="122" t="s">
        <v>185</v>
      </c>
      <c r="C24" s="123"/>
      <c r="D24" s="123"/>
      <c r="E24" s="123"/>
      <c r="F24" s="123"/>
      <c r="G24" s="123"/>
      <c r="H24" s="123"/>
      <c r="I24" s="123"/>
      <c r="J24" s="123"/>
      <c r="K24" s="124"/>
      <c r="L24" s="123"/>
    </row>
    <row r="25" spans="1:12" ht="60.75" customHeight="1" x14ac:dyDescent="0.2">
      <c r="A25" s="108"/>
      <c r="B25" s="116" t="s">
        <v>186</v>
      </c>
      <c r="C25" s="109" t="s">
        <v>130</v>
      </c>
      <c r="D25" s="109" t="s">
        <v>187</v>
      </c>
      <c r="E25" s="109" t="s">
        <v>131</v>
      </c>
      <c r="F25" s="147">
        <f>+'CORREC. ARITM. FACA'!K80</f>
        <v>88238946</v>
      </c>
      <c r="G25" s="109" t="s">
        <v>131</v>
      </c>
      <c r="H25" s="147">
        <f>+'CORREC. ARITM. FACA'!N80</f>
        <v>88806595</v>
      </c>
      <c r="I25" s="109" t="s">
        <v>131</v>
      </c>
      <c r="J25" s="147">
        <f>+'CORREC. ARITM. FACA'!Q80</f>
        <v>87639172</v>
      </c>
      <c r="K25" s="109" t="s">
        <v>131</v>
      </c>
      <c r="L25" s="147">
        <f>+'CORREC. ARITM. FACA'!T80</f>
        <v>88582449</v>
      </c>
    </row>
    <row r="26" spans="1:12" ht="13.5" thickBot="1" x14ac:dyDescent="0.25">
      <c r="A26" s="125"/>
      <c r="B26" s="125"/>
      <c r="C26" s="125"/>
      <c r="D26" s="125"/>
      <c r="E26" s="125"/>
      <c r="F26" s="125"/>
      <c r="G26" s="125"/>
      <c r="H26" s="125"/>
      <c r="I26" s="125"/>
      <c r="J26" s="125"/>
      <c r="K26" s="125"/>
      <c r="L26" s="125"/>
    </row>
    <row r="27" spans="1:12" s="126" customFormat="1" ht="19.5" customHeight="1" thickBot="1" x14ac:dyDescent="0.3">
      <c r="A27" s="191" t="s">
        <v>135</v>
      </c>
      <c r="B27" s="196"/>
      <c r="C27" s="191" t="s">
        <v>136</v>
      </c>
      <c r="D27" s="192"/>
      <c r="E27" s="191" t="s">
        <v>137</v>
      </c>
      <c r="F27" s="192"/>
      <c r="G27" s="191" t="s">
        <v>137</v>
      </c>
      <c r="H27" s="192"/>
      <c r="I27" s="191" t="s">
        <v>136</v>
      </c>
      <c r="J27" s="192"/>
      <c r="K27" s="191" t="s">
        <v>136</v>
      </c>
      <c r="L27" s="192"/>
    </row>
    <row r="28" spans="1:12" x14ac:dyDescent="0.2">
      <c r="K28" s="127"/>
      <c r="L28" s="127"/>
    </row>
    <row r="29" spans="1:12" ht="12.75" customHeight="1" x14ac:dyDescent="0.2">
      <c r="C29" s="128"/>
      <c r="E29" s="129"/>
      <c r="K29" s="127"/>
      <c r="L29" s="127"/>
    </row>
    <row r="30" spans="1:12" ht="18.75" customHeight="1" x14ac:dyDescent="0.2">
      <c r="B30" s="130"/>
      <c r="C30" s="103" t="s">
        <v>138</v>
      </c>
      <c r="E30" s="129"/>
      <c r="K30" s="127"/>
      <c r="L30" s="127"/>
    </row>
    <row r="31" spans="1:12" ht="12.75" customHeight="1" x14ac:dyDescent="0.2">
      <c r="C31" s="128"/>
      <c r="E31" s="129"/>
      <c r="K31" s="127"/>
      <c r="L31" s="127"/>
    </row>
    <row r="32" spans="1:12" ht="12.75" customHeight="1" x14ac:dyDescent="0.2">
      <c r="C32" s="128"/>
      <c r="E32" s="129"/>
      <c r="K32" s="127"/>
      <c r="L32" s="127"/>
    </row>
    <row r="33" spans="2:12" ht="12.75" customHeight="1" x14ac:dyDescent="0.2">
      <c r="C33" s="128"/>
      <c r="E33" s="129"/>
      <c r="K33" s="127"/>
      <c r="L33" s="127"/>
    </row>
    <row r="34" spans="2:12" ht="12.75" customHeight="1" x14ac:dyDescent="0.2">
      <c r="C34" s="128"/>
      <c r="E34" s="129"/>
      <c r="K34" s="127"/>
      <c r="L34" s="127"/>
    </row>
    <row r="35" spans="2:12" ht="17.25" customHeight="1" x14ac:dyDescent="0.2">
      <c r="B35" s="131"/>
      <c r="C35" s="131" t="s">
        <v>139</v>
      </c>
      <c r="E35" s="131" t="s">
        <v>203</v>
      </c>
      <c r="F35" s="131"/>
      <c r="G35" s="131" t="s">
        <v>140</v>
      </c>
      <c r="I35" s="131"/>
      <c r="L35" s="132"/>
    </row>
    <row r="36" spans="2:12" ht="15" customHeight="1" x14ac:dyDescent="0.25">
      <c r="B36" s="133"/>
      <c r="C36" s="133" t="s">
        <v>141</v>
      </c>
      <c r="E36" s="133" t="s">
        <v>141</v>
      </c>
      <c r="F36" s="133"/>
      <c r="G36" s="133" t="s">
        <v>142</v>
      </c>
      <c r="I36" s="102"/>
      <c r="L36" s="134"/>
    </row>
    <row r="37" spans="2:12" ht="14.25" customHeight="1" x14ac:dyDescent="0.25">
      <c r="B37" s="133"/>
      <c r="C37" s="133"/>
      <c r="E37" s="129"/>
      <c r="F37" s="133"/>
      <c r="G37" s="133"/>
      <c r="H37" s="133"/>
      <c r="I37" s="133"/>
      <c r="J37" s="133"/>
      <c r="K37" s="135"/>
      <c r="L37" s="135"/>
    </row>
    <row r="38" spans="2:12" ht="14.25" customHeight="1" x14ac:dyDescent="0.25">
      <c r="B38" s="133"/>
      <c r="C38" s="133"/>
      <c r="D38" s="136"/>
      <c r="E38" s="136"/>
      <c r="K38" s="135"/>
      <c r="L38" s="135"/>
    </row>
    <row r="39" spans="2:12" ht="14.25" customHeight="1" x14ac:dyDescent="0.25">
      <c r="B39" s="133"/>
      <c r="C39" s="133"/>
      <c r="D39" s="136"/>
      <c r="E39" s="136"/>
      <c r="K39" s="135"/>
      <c r="L39" s="135"/>
    </row>
    <row r="40" spans="2:12" ht="14.25" customHeight="1" x14ac:dyDescent="0.25">
      <c r="B40" s="133"/>
      <c r="C40" s="133"/>
      <c r="D40" s="136"/>
      <c r="E40" s="136"/>
      <c r="F40" s="133"/>
      <c r="G40" s="133"/>
      <c r="H40" s="133"/>
      <c r="I40" s="133"/>
      <c r="J40" s="133"/>
      <c r="K40" s="135"/>
      <c r="L40" s="135"/>
    </row>
    <row r="41" spans="2:12" ht="14.25" customHeight="1" x14ac:dyDescent="0.2">
      <c r="B41" s="131"/>
      <c r="C41" s="131" t="s">
        <v>143</v>
      </c>
      <c r="D41" s="131"/>
      <c r="E41" s="131"/>
      <c r="F41" s="131"/>
      <c r="G41" s="131"/>
      <c r="H41" s="131"/>
      <c r="I41" s="131"/>
      <c r="J41" s="131"/>
      <c r="K41" s="131"/>
      <c r="L41" s="135"/>
    </row>
    <row r="42" spans="2:12" ht="14.25" customHeight="1" x14ac:dyDescent="0.25">
      <c r="B42" s="133"/>
      <c r="C42" s="133" t="s">
        <v>144</v>
      </c>
      <c r="D42" s="136"/>
      <c r="E42" s="136"/>
      <c r="F42" s="133"/>
      <c r="G42" s="133"/>
      <c r="H42" s="133"/>
      <c r="I42" s="133"/>
      <c r="J42" s="133"/>
      <c r="K42" s="102"/>
      <c r="L42" s="135"/>
    </row>
    <row r="43" spans="2:12" ht="14.25" customHeight="1" x14ac:dyDescent="0.25">
      <c r="B43" s="133"/>
      <c r="C43" s="133" t="s">
        <v>145</v>
      </c>
      <c r="D43" s="136"/>
      <c r="E43" s="136"/>
      <c r="F43" s="133"/>
      <c r="G43" s="133"/>
      <c r="H43" s="133"/>
      <c r="I43" s="133"/>
      <c r="J43" s="133"/>
      <c r="K43" s="135"/>
      <c r="L43" s="135"/>
    </row>
    <row r="44" spans="2:12" ht="14.25" customHeight="1" x14ac:dyDescent="0.25">
      <c r="B44" s="133"/>
      <c r="C44" s="136"/>
      <c r="D44" s="136"/>
      <c r="E44" s="133"/>
      <c r="F44" s="133"/>
      <c r="G44" s="133"/>
      <c r="H44" s="133"/>
      <c r="I44" s="133"/>
      <c r="J44" s="133"/>
      <c r="K44" s="135"/>
      <c r="L44" s="135"/>
    </row>
    <row r="45" spans="2:12" x14ac:dyDescent="0.2">
      <c r="K45" s="107"/>
      <c r="L45" s="107"/>
    </row>
    <row r="46" spans="2:12" x14ac:dyDescent="0.2">
      <c r="K46" s="107"/>
      <c r="L46" s="107"/>
    </row>
    <row r="47" spans="2:12" x14ac:dyDescent="0.2">
      <c r="K47" s="107"/>
      <c r="L47" s="107"/>
    </row>
    <row r="48" spans="2:12" x14ac:dyDescent="0.2">
      <c r="K48" s="107"/>
      <c r="L48" s="107"/>
    </row>
    <row r="50" spans="1:12" s="128" customFormat="1" x14ac:dyDescent="0.2">
      <c r="A50" s="127"/>
      <c r="C50" s="129"/>
      <c r="D50" s="129"/>
      <c r="K50" s="107"/>
      <c r="L50" s="107"/>
    </row>
    <row r="51" spans="1:12" s="128" customFormat="1" x14ac:dyDescent="0.2">
      <c r="A51" s="127"/>
      <c r="C51" s="129"/>
      <c r="D51" s="129"/>
      <c r="K51" s="107"/>
      <c r="L51" s="107"/>
    </row>
    <row r="52" spans="1:12" s="128" customFormat="1" x14ac:dyDescent="0.2">
      <c r="A52" s="127"/>
      <c r="C52" s="129"/>
      <c r="D52" s="129"/>
      <c r="K52" s="107"/>
      <c r="L52" s="107"/>
    </row>
    <row r="53" spans="1:12" s="128" customFormat="1" x14ac:dyDescent="0.2">
      <c r="A53" s="127"/>
      <c r="C53" s="129"/>
      <c r="D53" s="129"/>
      <c r="K53" s="107"/>
      <c r="L53" s="107"/>
    </row>
    <row r="54" spans="1:12" s="128" customFormat="1" x14ac:dyDescent="0.2">
      <c r="A54" s="127"/>
      <c r="C54" s="129"/>
      <c r="D54" s="129"/>
      <c r="K54" s="107"/>
      <c r="L54" s="107"/>
    </row>
  </sheetData>
  <mergeCells count="24">
    <mergeCell ref="C7:L7"/>
    <mergeCell ref="K27:L27"/>
    <mergeCell ref="A27:B27"/>
    <mergeCell ref="C27:D27"/>
    <mergeCell ref="E27:F27"/>
    <mergeCell ref="G27:H27"/>
    <mergeCell ref="I27:J27"/>
    <mergeCell ref="C20:D20"/>
    <mergeCell ref="E20:F20"/>
    <mergeCell ref="G20:H20"/>
    <mergeCell ref="I20:J20"/>
    <mergeCell ref="K20:L20"/>
    <mergeCell ref="C10:D10"/>
    <mergeCell ref="E10:F10"/>
    <mergeCell ref="G10:H10"/>
    <mergeCell ref="I10:J10"/>
    <mergeCell ref="K10:L10"/>
    <mergeCell ref="K9:L9"/>
    <mergeCell ref="A9:A11"/>
    <mergeCell ref="B9:B10"/>
    <mergeCell ref="C9:D9"/>
    <mergeCell ref="E9:F9"/>
    <mergeCell ref="G9:H9"/>
    <mergeCell ref="I9:J9"/>
  </mergeCells>
  <conditionalFormatting sqref="C20 E20 G20 I20:J20 C14:L14 J15:J16 C17:L19 C21:L23 E25:L25 L15:L16">
    <cfRule type="cellIs" dxfId="53" priority="14" operator="equal">
      <formula>"NO"</formula>
    </cfRule>
  </conditionalFormatting>
  <conditionalFormatting sqref="C27:L27">
    <cfRule type="cellIs" dxfId="52" priority="13" operator="equal">
      <formula>"NO HABIL"</formula>
    </cfRule>
  </conditionalFormatting>
  <conditionalFormatting sqref="C15:D16 F15:H16">
    <cfRule type="cellIs" dxfId="51" priority="12" operator="equal">
      <formula>"NO"</formula>
    </cfRule>
  </conditionalFormatting>
  <conditionalFormatting sqref="C25:D25">
    <cfRule type="cellIs" dxfId="50" priority="9" operator="equal">
      <formula>"NO"</formula>
    </cfRule>
  </conditionalFormatting>
  <conditionalFormatting sqref="K20:L20">
    <cfRule type="cellIs" dxfId="49" priority="5" operator="equal">
      <formula>"NO"</formula>
    </cfRule>
  </conditionalFormatting>
  <conditionalFormatting sqref="C24:L24">
    <cfRule type="cellIs" dxfId="48" priority="4" operator="equal">
      <formula>"NO"</formula>
    </cfRule>
  </conditionalFormatting>
  <conditionalFormatting sqref="E15:E16">
    <cfRule type="cellIs" dxfId="47" priority="3" operator="equal">
      <formula>"NO"</formula>
    </cfRule>
  </conditionalFormatting>
  <conditionalFormatting sqref="I15:I16">
    <cfRule type="cellIs" dxfId="46" priority="2" operator="equal">
      <formula>"NO"</formula>
    </cfRule>
  </conditionalFormatting>
  <conditionalFormatting sqref="K15:K16">
    <cfRule type="cellIs" dxfId="45" priority="1" operator="equal">
      <formula>"NO"</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9"/>
  <sheetViews>
    <sheetView workbookViewId="0">
      <pane xSplit="4" ySplit="4" topLeftCell="E14" activePane="bottomRight" state="frozen"/>
      <selection activeCell="E21" sqref="E21"/>
      <selection pane="topRight" activeCell="E21" sqref="E21"/>
      <selection pane="bottomLeft" activeCell="E21" sqref="E21"/>
      <selection pane="bottomRight" activeCell="E21" sqref="E21"/>
    </sheetView>
  </sheetViews>
  <sheetFormatPr baseColWidth="10" defaultRowHeight="15" x14ac:dyDescent="0.25"/>
  <cols>
    <col min="1" max="2" width="20.7109375" style="60" customWidth="1"/>
    <col min="3" max="3" width="2.7109375" style="60" customWidth="1"/>
    <col min="4" max="4" width="20.7109375" style="60" customWidth="1"/>
    <col min="5" max="5" width="2.7109375" style="60" customWidth="1"/>
    <col min="6" max="6" width="8.7109375" style="60" customWidth="1"/>
    <col min="7" max="7" width="20.7109375" style="60" customWidth="1"/>
    <col min="8" max="8" width="12.7109375" style="60" customWidth="1"/>
    <col min="9" max="9" width="3.28515625" customWidth="1"/>
    <col min="10" max="10" width="8.7109375" style="60" customWidth="1"/>
    <col min="11" max="11" width="20.7109375" style="60" customWidth="1"/>
    <col min="12" max="12" width="12.7109375" style="60" customWidth="1"/>
    <col min="13" max="13" width="2.28515625" customWidth="1"/>
    <col min="14" max="14" width="8.7109375" style="60" customWidth="1"/>
    <col min="15" max="15" width="20.7109375" style="60" customWidth="1"/>
    <col min="16" max="16" width="12.7109375" style="60" customWidth="1"/>
    <col min="18" max="18" width="8.7109375" style="60" customWidth="1"/>
    <col min="19" max="19" width="20.7109375" style="60" customWidth="1"/>
    <col min="20" max="20" width="12.7109375" style="60" customWidth="1"/>
    <col min="22" max="22" width="8.7109375" style="60" customWidth="1"/>
    <col min="23" max="23" width="20.7109375" style="60" customWidth="1"/>
    <col min="24" max="24" width="12.7109375" style="60" customWidth="1"/>
  </cols>
  <sheetData>
    <row r="1" spans="1:25" x14ac:dyDescent="0.25">
      <c r="G1" s="61" t="s">
        <v>105</v>
      </c>
      <c r="K1" s="61" t="s">
        <v>105</v>
      </c>
      <c r="O1" s="61" t="s">
        <v>105</v>
      </c>
      <c r="S1" s="61" t="s">
        <v>105</v>
      </c>
      <c r="W1" s="61" t="s">
        <v>105</v>
      </c>
    </row>
    <row r="2" spans="1:25" x14ac:dyDescent="0.25">
      <c r="A2" s="222" t="s">
        <v>106</v>
      </c>
      <c r="B2" s="222"/>
      <c r="C2" s="62"/>
      <c r="D2" s="63" t="s">
        <v>107</v>
      </c>
      <c r="E2" s="62"/>
      <c r="F2" s="62"/>
      <c r="G2" s="64">
        <v>1</v>
      </c>
      <c r="H2" s="62"/>
      <c r="J2" s="62"/>
      <c r="K2" s="64">
        <v>2</v>
      </c>
      <c r="L2" s="62"/>
      <c r="N2" s="62"/>
      <c r="O2" s="64">
        <v>3</v>
      </c>
      <c r="P2" s="62"/>
      <c r="R2" s="62"/>
      <c r="S2" s="64">
        <v>4</v>
      </c>
      <c r="T2" s="62"/>
      <c r="V2" s="62"/>
      <c r="W2" s="64">
        <v>5</v>
      </c>
      <c r="X2" s="62"/>
    </row>
    <row r="3" spans="1:25" ht="38.25" x14ac:dyDescent="0.25">
      <c r="A3" s="222"/>
      <c r="B3" s="222"/>
      <c r="C3" s="65"/>
      <c r="D3" s="66" t="s">
        <v>118</v>
      </c>
      <c r="E3" s="65"/>
      <c r="F3" s="65"/>
      <c r="G3" s="67" t="s">
        <v>120</v>
      </c>
      <c r="H3" s="65"/>
      <c r="J3" s="65"/>
      <c r="K3" s="67" t="s">
        <v>99</v>
      </c>
      <c r="L3" s="65"/>
      <c r="N3" s="65"/>
      <c r="O3" s="67" t="s">
        <v>146</v>
      </c>
      <c r="P3" s="65"/>
      <c r="R3" s="65"/>
      <c r="S3" s="67" t="s">
        <v>147</v>
      </c>
      <c r="T3" s="65"/>
      <c r="V3" s="65"/>
      <c r="W3" s="67" t="s">
        <v>148</v>
      </c>
      <c r="X3" s="65"/>
    </row>
    <row r="4" spans="1:25" x14ac:dyDescent="0.25">
      <c r="C4" s="68"/>
      <c r="E4" s="68"/>
      <c r="F4" s="68"/>
      <c r="G4" s="69"/>
      <c r="H4" s="68"/>
      <c r="J4" s="68"/>
      <c r="K4" s="69"/>
      <c r="L4" s="68"/>
      <c r="N4" s="68"/>
      <c r="O4" s="69"/>
      <c r="P4" s="68"/>
      <c r="R4" s="68"/>
      <c r="S4" s="69"/>
      <c r="T4" s="68"/>
      <c r="V4" s="68"/>
      <c r="W4" s="69"/>
      <c r="X4" s="68"/>
    </row>
    <row r="5" spans="1:25" x14ac:dyDescent="0.25">
      <c r="A5" s="70"/>
    </row>
    <row r="6" spans="1:25" x14ac:dyDescent="0.25">
      <c r="A6" s="223" t="s">
        <v>108</v>
      </c>
      <c r="B6" s="224"/>
      <c r="D6" s="71">
        <v>89477799</v>
      </c>
      <c r="G6" s="71">
        <f>+G18+G28</f>
        <v>1583217328</v>
      </c>
      <c r="H6" s="69"/>
      <c r="K6" s="71">
        <f>+K18+K28</f>
        <v>139940731</v>
      </c>
      <c r="L6" s="69"/>
      <c r="O6" s="71">
        <f>+O18+O28</f>
        <v>159464629</v>
      </c>
      <c r="P6" s="69"/>
      <c r="S6" s="71">
        <f>+S18+S28</f>
        <v>137398102</v>
      </c>
      <c r="T6" s="69"/>
      <c r="W6" s="71">
        <f>+W18+W28</f>
        <v>127316479</v>
      </c>
      <c r="X6" s="69"/>
    </row>
    <row r="8" spans="1:25" x14ac:dyDescent="0.25">
      <c r="A8" s="223" t="s">
        <v>110</v>
      </c>
      <c r="B8" s="224" t="s">
        <v>111</v>
      </c>
      <c r="G8" s="72" t="str">
        <f>+IF(G6&gt;=$D6,"CUMPLE","NO CUMPLE")</f>
        <v>CUMPLE</v>
      </c>
      <c r="K8" s="72" t="str">
        <f>+IF(K6&gt;=$D6,"CUMPLE","NO CUMPLE")</f>
        <v>CUMPLE</v>
      </c>
      <c r="O8" s="72" t="str">
        <f>+IF(O6&gt;=$D6,"CUMPLE","NO CUMPLE")</f>
        <v>CUMPLE</v>
      </c>
      <c r="S8" s="72" t="str">
        <f>+IF(S6&gt;=$D6,"CUMPLE","NO CUMPLE")</f>
        <v>CUMPLE</v>
      </c>
      <c r="W8" s="72" t="str">
        <f>+IF(W6&gt;=$D6,"CUMPLE","NO CUMPLE")</f>
        <v>CUMPLE</v>
      </c>
    </row>
    <row r="9" spans="1:25" x14ac:dyDescent="0.25">
      <c r="A9" s="70"/>
    </row>
    <row r="10" spans="1:25" x14ac:dyDescent="0.25">
      <c r="A10" s="73" t="s">
        <v>112</v>
      </c>
      <c r="B10" s="74"/>
      <c r="F10" s="90"/>
      <c r="G10" s="91" t="s">
        <v>112</v>
      </c>
      <c r="H10" s="92"/>
      <c r="J10" s="90"/>
      <c r="K10" s="91" t="s">
        <v>112</v>
      </c>
      <c r="L10" s="92"/>
      <c r="N10" s="90"/>
      <c r="O10" s="91" t="s">
        <v>112</v>
      </c>
      <c r="P10" s="92"/>
      <c r="R10" s="90"/>
      <c r="S10" s="91" t="s">
        <v>112</v>
      </c>
      <c r="T10" s="92"/>
      <c r="V10" s="90"/>
      <c r="W10" s="91" t="s">
        <v>112</v>
      </c>
      <c r="X10" s="92"/>
    </row>
    <row r="11" spans="1:25" x14ac:dyDescent="0.25">
      <c r="A11" s="75"/>
      <c r="B11" s="76"/>
      <c r="F11" s="88"/>
      <c r="G11" s="87"/>
      <c r="H11" s="82"/>
      <c r="J11" s="88"/>
      <c r="K11" s="87"/>
      <c r="L11" s="82"/>
      <c r="N11" s="88"/>
      <c r="O11" s="87"/>
      <c r="P11" s="82"/>
      <c r="R11" s="88"/>
      <c r="S11" s="87"/>
      <c r="T11" s="82"/>
      <c r="V11" s="88"/>
      <c r="W11" s="87"/>
      <c r="X11" s="82"/>
    </row>
    <row r="12" spans="1:25" x14ac:dyDescent="0.25">
      <c r="A12" s="75" t="s">
        <v>113</v>
      </c>
      <c r="B12" s="76"/>
      <c r="F12" s="77" t="s">
        <v>114</v>
      </c>
      <c r="G12" s="78">
        <f>2667167857-1987</f>
        <v>2667165870</v>
      </c>
      <c r="H12" s="79" t="s">
        <v>101</v>
      </c>
      <c r="J12" s="77" t="s">
        <v>114</v>
      </c>
      <c r="K12" s="78">
        <v>504845779</v>
      </c>
      <c r="L12" s="79" t="s">
        <v>101</v>
      </c>
      <c r="N12" s="77" t="s">
        <v>114</v>
      </c>
      <c r="O12" s="78">
        <f>SUM(O32:O79)</f>
        <v>111322206</v>
      </c>
      <c r="P12" s="79" t="s">
        <v>101</v>
      </c>
      <c r="R12" s="77" t="s">
        <v>114</v>
      </c>
      <c r="S12" s="78">
        <v>120008712</v>
      </c>
      <c r="T12" s="79" t="s">
        <v>101</v>
      </c>
      <c r="V12" s="77" t="s">
        <v>114</v>
      </c>
      <c r="W12" s="78">
        <v>0</v>
      </c>
      <c r="X12" s="79" t="s">
        <v>101</v>
      </c>
      <c r="Y12">
        <v>721516</v>
      </c>
    </row>
    <row r="13" spans="1:25" x14ac:dyDescent="0.25">
      <c r="A13" s="75" t="s">
        <v>115</v>
      </c>
      <c r="B13" s="76"/>
      <c r="F13" s="88"/>
      <c r="G13" s="87">
        <v>2016</v>
      </c>
      <c r="H13" s="225" t="s">
        <v>161</v>
      </c>
      <c r="J13" s="88"/>
      <c r="K13" s="87">
        <v>2012</v>
      </c>
      <c r="L13" s="226" t="s">
        <v>160</v>
      </c>
      <c r="N13" s="88"/>
      <c r="O13" s="87">
        <v>2010</v>
      </c>
      <c r="P13" s="82"/>
      <c r="R13" s="88"/>
      <c r="S13" s="87">
        <v>2015</v>
      </c>
      <c r="T13" s="82"/>
      <c r="V13" s="88"/>
      <c r="W13" s="87">
        <v>2013</v>
      </c>
      <c r="X13" s="226" t="s">
        <v>160</v>
      </c>
    </row>
    <row r="14" spans="1:25" x14ac:dyDescent="0.25">
      <c r="A14" s="80" t="s">
        <v>116</v>
      </c>
      <c r="B14" s="76"/>
      <c r="F14" s="144">
        <v>0.5</v>
      </c>
      <c r="G14" s="143">
        <v>0</v>
      </c>
      <c r="H14" s="225"/>
      <c r="J14" s="144">
        <v>1</v>
      </c>
      <c r="K14" s="143">
        <v>0</v>
      </c>
      <c r="L14" s="226"/>
      <c r="N14" s="88"/>
      <c r="O14" s="81">
        <v>1</v>
      </c>
      <c r="P14" s="93"/>
      <c r="R14" s="144"/>
      <c r="S14" s="81">
        <v>1</v>
      </c>
      <c r="T14" s="93"/>
      <c r="V14" s="88"/>
      <c r="W14" s="81">
        <v>0</v>
      </c>
      <c r="X14" s="226"/>
    </row>
    <row r="15" spans="1:25" x14ac:dyDescent="0.25">
      <c r="A15" s="80"/>
      <c r="B15" s="76"/>
      <c r="F15" s="88"/>
      <c r="G15" s="81"/>
      <c r="H15" s="225"/>
      <c r="J15" s="88"/>
      <c r="K15" s="81"/>
      <c r="L15" s="226"/>
      <c r="N15" s="88"/>
      <c r="O15" s="81"/>
      <c r="P15" s="93"/>
      <c r="R15" s="88"/>
      <c r="S15" s="81"/>
      <c r="T15" s="93"/>
      <c r="V15" s="88"/>
      <c r="W15" s="81"/>
      <c r="X15" s="226"/>
    </row>
    <row r="16" spans="1:25" ht="26.25" customHeight="1" x14ac:dyDescent="0.25">
      <c r="A16" s="80"/>
      <c r="B16" s="76"/>
      <c r="F16" s="88"/>
      <c r="G16" s="81"/>
      <c r="H16" s="225"/>
      <c r="J16" s="88"/>
      <c r="K16" s="81"/>
      <c r="L16" s="226"/>
      <c r="N16" s="88"/>
      <c r="O16" s="81"/>
      <c r="P16" s="93"/>
      <c r="R16" s="88"/>
      <c r="S16" s="81"/>
      <c r="T16" s="93"/>
      <c r="V16" s="88"/>
      <c r="W16" s="81"/>
      <c r="X16" s="226"/>
    </row>
    <row r="17" spans="1:25" ht="25.5" customHeight="1" x14ac:dyDescent="0.25">
      <c r="A17" s="75"/>
      <c r="B17" s="76"/>
      <c r="F17" s="88"/>
      <c r="G17" s="81"/>
      <c r="H17" s="225"/>
      <c r="J17" s="88"/>
      <c r="K17" s="81"/>
      <c r="L17" s="226"/>
      <c r="N17" s="88"/>
      <c r="O17" s="81"/>
      <c r="P17" s="82"/>
      <c r="R17" s="88"/>
      <c r="S17" s="81"/>
      <c r="T17" s="82"/>
      <c r="V17" s="88"/>
      <c r="W17" s="81"/>
      <c r="X17" s="226"/>
    </row>
    <row r="18" spans="1:25" x14ac:dyDescent="0.25">
      <c r="A18" s="83" t="s">
        <v>119</v>
      </c>
      <c r="B18" s="84"/>
      <c r="F18" s="85" t="s">
        <v>109</v>
      </c>
      <c r="G18" s="86">
        <f>+ROUND(G12*G14*$B$63/(LOOKUP(G13,$A$32:$A$63,$B$32:$B$63)),0)</f>
        <v>0</v>
      </c>
      <c r="H18" s="89">
        <f>+ROUND(G18/$B$63,2)</f>
        <v>0</v>
      </c>
      <c r="J18" s="85" t="s">
        <v>109</v>
      </c>
      <c r="K18" s="86">
        <f>+ROUND(K12*K14*$B$63/(LOOKUP(K13,$A$32:$A$63,$B$32:$B$63)),0)</f>
        <v>0</v>
      </c>
      <c r="L18" s="89">
        <f>+ROUND(K18/$B$63,2)</f>
        <v>0</v>
      </c>
      <c r="N18" s="85" t="s">
        <v>109</v>
      </c>
      <c r="O18" s="86">
        <f>+ROUND(O12*O14*$B$63/(LOOKUP(O13,$A$32:$A$63,$B$32:$B$63)),0)</f>
        <v>159464629</v>
      </c>
      <c r="P18" s="89">
        <f>+ROUND(O18/$B$63,2)</f>
        <v>216.16</v>
      </c>
      <c r="R18" s="85" t="s">
        <v>109</v>
      </c>
      <c r="S18" s="86">
        <f>+ROUND(S12*S14*$B$63/(LOOKUP(S13,$A$32:$A$63,$B$32:$B$63)),0)</f>
        <v>137398102</v>
      </c>
      <c r="T18" s="89">
        <f>+ROUND(S18/$B$63,2)</f>
        <v>186.25</v>
      </c>
      <c r="V18" s="85" t="s">
        <v>109</v>
      </c>
      <c r="W18" s="86">
        <f>+ROUND(W12*W14*$B$63/(LOOKUP(W13,$A$32:$A$63,$B$32:$B$63)),0)</f>
        <v>0</v>
      </c>
      <c r="X18" s="89">
        <f>+ROUND(W18/$B$63,2)</f>
        <v>0</v>
      </c>
    </row>
    <row r="20" spans="1:25" x14ac:dyDescent="0.25">
      <c r="A20" s="73" t="s">
        <v>117</v>
      </c>
      <c r="B20" s="74"/>
      <c r="F20" s="90"/>
      <c r="G20" s="91" t="s">
        <v>117</v>
      </c>
      <c r="H20" s="92"/>
      <c r="J20" s="90"/>
      <c r="K20" s="91" t="s">
        <v>117</v>
      </c>
      <c r="L20" s="92"/>
      <c r="N20" s="90"/>
      <c r="O20" s="91" t="s">
        <v>117</v>
      </c>
      <c r="P20" s="92"/>
      <c r="R20" s="90"/>
      <c r="S20" s="91" t="s">
        <v>117</v>
      </c>
      <c r="T20" s="92"/>
      <c r="V20" s="90"/>
      <c r="W20" s="91" t="s">
        <v>117</v>
      </c>
      <c r="X20" s="92"/>
    </row>
    <row r="21" spans="1:25" x14ac:dyDescent="0.25">
      <c r="A21" s="75"/>
      <c r="B21" s="76"/>
      <c r="F21" s="88"/>
      <c r="G21" s="87"/>
      <c r="H21" s="82"/>
      <c r="J21" s="88"/>
      <c r="K21" s="87"/>
      <c r="L21" s="82"/>
      <c r="N21" s="88"/>
      <c r="O21" s="87"/>
      <c r="P21" s="82"/>
      <c r="R21" s="88"/>
      <c r="S21" s="87"/>
      <c r="T21" s="82"/>
      <c r="V21" s="88"/>
      <c r="W21" s="87"/>
      <c r="X21" s="82"/>
    </row>
    <row r="22" spans="1:25" x14ac:dyDescent="0.25">
      <c r="A22" s="75" t="s">
        <v>113</v>
      </c>
      <c r="B22" s="76"/>
      <c r="F22" s="77" t="s">
        <v>114</v>
      </c>
      <c r="G22" s="78">
        <v>1322000000</v>
      </c>
      <c r="H22" s="79" t="s">
        <v>101</v>
      </c>
      <c r="J22" s="77" t="s">
        <v>114</v>
      </c>
      <c r="K22" s="78">
        <v>107499776</v>
      </c>
      <c r="L22" s="79" t="s">
        <v>101</v>
      </c>
      <c r="N22" s="77" t="s">
        <v>114</v>
      </c>
      <c r="O22" s="78"/>
      <c r="P22" s="79"/>
      <c r="R22" s="77" t="s">
        <v>114</v>
      </c>
      <c r="S22" s="78">
        <v>71274455</v>
      </c>
      <c r="T22" s="79" t="s">
        <v>101</v>
      </c>
      <c r="V22" s="77" t="s">
        <v>114</v>
      </c>
      <c r="W22" s="78">
        <v>111203040</v>
      </c>
      <c r="X22" s="79" t="s">
        <v>101</v>
      </c>
      <c r="Y22">
        <v>721516</v>
      </c>
    </row>
    <row r="23" spans="1:25" x14ac:dyDescent="0.25">
      <c r="A23" s="75" t="s">
        <v>115</v>
      </c>
      <c r="B23" s="76"/>
      <c r="F23" s="88"/>
      <c r="G23" s="87">
        <v>2014</v>
      </c>
      <c r="H23" s="82"/>
      <c r="J23" s="88"/>
      <c r="K23" s="87">
        <v>2012</v>
      </c>
      <c r="L23" s="82"/>
      <c r="N23" s="88"/>
      <c r="O23" s="87"/>
      <c r="P23" s="82"/>
      <c r="R23" s="88"/>
      <c r="S23" s="87">
        <v>2017</v>
      </c>
      <c r="T23" s="225" t="s">
        <v>170</v>
      </c>
      <c r="V23" s="88"/>
      <c r="W23" s="87">
        <v>2015</v>
      </c>
      <c r="X23" s="82"/>
    </row>
    <row r="24" spans="1:25" x14ac:dyDescent="0.25">
      <c r="A24" s="80" t="s">
        <v>116</v>
      </c>
      <c r="B24" s="76"/>
      <c r="F24" s="88"/>
      <c r="G24" s="81">
        <v>1</v>
      </c>
      <c r="H24" s="93"/>
      <c r="J24" s="88"/>
      <c r="K24" s="81">
        <v>1</v>
      </c>
      <c r="L24" s="93"/>
      <c r="N24" s="88"/>
      <c r="O24" s="81"/>
      <c r="P24" s="93"/>
      <c r="R24" s="144">
        <v>1</v>
      </c>
      <c r="S24" s="143">
        <v>0</v>
      </c>
      <c r="T24" s="225"/>
      <c r="V24" s="88"/>
      <c r="W24" s="81">
        <v>1</v>
      </c>
      <c r="X24" s="93"/>
    </row>
    <row r="25" spans="1:25" x14ac:dyDescent="0.25">
      <c r="A25" s="80"/>
      <c r="B25" s="76"/>
      <c r="F25" s="88"/>
      <c r="G25" s="81"/>
      <c r="H25" s="93"/>
      <c r="J25" s="88"/>
      <c r="K25" s="81"/>
      <c r="L25" s="93"/>
      <c r="N25" s="88"/>
      <c r="O25" s="81"/>
      <c r="P25" s="93"/>
      <c r="R25" s="88"/>
      <c r="S25" s="81"/>
      <c r="T25" s="225"/>
      <c r="V25" s="88"/>
      <c r="W25" s="81"/>
      <c r="X25" s="93"/>
    </row>
    <row r="26" spans="1:25" x14ac:dyDescent="0.25">
      <c r="A26" s="80"/>
      <c r="B26" s="76"/>
      <c r="F26" s="88"/>
      <c r="G26" s="81"/>
      <c r="H26" s="93"/>
      <c r="J26" s="88"/>
      <c r="K26" s="81"/>
      <c r="L26" s="93"/>
      <c r="N26" s="88"/>
      <c r="O26" s="81"/>
      <c r="P26" s="93"/>
      <c r="R26" s="88"/>
      <c r="S26" s="81"/>
      <c r="T26" s="225"/>
      <c r="V26" s="88"/>
      <c r="W26" s="81"/>
      <c r="X26" s="93"/>
    </row>
    <row r="27" spans="1:25" x14ac:dyDescent="0.25">
      <c r="A27" s="75"/>
      <c r="B27" s="76"/>
      <c r="F27" s="88"/>
      <c r="G27" s="81"/>
      <c r="H27" s="82"/>
      <c r="J27" s="88"/>
      <c r="K27" s="81"/>
      <c r="L27" s="82"/>
      <c r="N27" s="88"/>
      <c r="O27" s="81"/>
      <c r="P27" s="82"/>
      <c r="R27" s="88"/>
      <c r="S27" s="81"/>
      <c r="T27" s="225"/>
      <c r="V27" s="88"/>
      <c r="W27" s="81"/>
      <c r="X27" s="82"/>
    </row>
    <row r="28" spans="1:25" x14ac:dyDescent="0.25">
      <c r="A28" s="83" t="s">
        <v>119</v>
      </c>
      <c r="B28" s="84"/>
      <c r="F28" s="85" t="s">
        <v>109</v>
      </c>
      <c r="G28" s="86">
        <f>+ROUND(G22*G24*$B$63/(LOOKUP(G23,$A$32:$A$63,$B$32:$B$63)),0)</f>
        <v>1583217328</v>
      </c>
      <c r="H28" s="89">
        <f>+ROUND(G28/$B$63,2)</f>
        <v>2146.1</v>
      </c>
      <c r="J28" s="85" t="s">
        <v>109</v>
      </c>
      <c r="K28" s="86">
        <f>+ROUND(K22*K24*$B$63/(LOOKUP(K23,$A$32:$A$63,$B$32:$B$63)),0)</f>
        <v>139940731</v>
      </c>
      <c r="L28" s="89">
        <f>+ROUND(K28/$B$63,2)</f>
        <v>189.69</v>
      </c>
      <c r="N28" s="85" t="s">
        <v>109</v>
      </c>
      <c r="O28" s="86">
        <v>0</v>
      </c>
      <c r="P28" s="89">
        <f>+ROUND(O28/$B$63,2)</f>
        <v>0</v>
      </c>
      <c r="R28" s="85" t="s">
        <v>109</v>
      </c>
      <c r="S28" s="86">
        <f>+ROUND(S22*S24*$B$63/(LOOKUP(S23,$A$32:$A$63,$B$32:$B$63)),0)</f>
        <v>0</v>
      </c>
      <c r="T28" s="89">
        <f>+ROUND(S28/$B$63,2)</f>
        <v>0</v>
      </c>
      <c r="V28" s="85" t="s">
        <v>109</v>
      </c>
      <c r="W28" s="86">
        <f>+ROUND(W22*W24*$B$63/(LOOKUP(W23,$A$32:$A$63,$B$32:$B$63)),0)</f>
        <v>127316479</v>
      </c>
      <c r="X28" s="89">
        <f>+ROUND(W28/$B$63,2)</f>
        <v>172.58</v>
      </c>
    </row>
    <row r="32" spans="1:25" ht="15.75" x14ac:dyDescent="0.25">
      <c r="A32" s="94">
        <v>1986</v>
      </c>
      <c r="B32" s="95">
        <v>16811</v>
      </c>
      <c r="O32" s="145">
        <v>3906000</v>
      </c>
    </row>
    <row r="33" spans="1:15" ht="15.75" x14ac:dyDescent="0.25">
      <c r="A33" s="94">
        <v>1987</v>
      </c>
      <c r="B33" s="95">
        <v>20510</v>
      </c>
      <c r="O33" s="145">
        <v>3663000</v>
      </c>
    </row>
    <row r="34" spans="1:15" ht="15.75" x14ac:dyDescent="0.25">
      <c r="A34" s="94">
        <v>1988</v>
      </c>
      <c r="B34" s="95">
        <v>25637</v>
      </c>
      <c r="O34" s="145">
        <v>1890000</v>
      </c>
    </row>
    <row r="35" spans="1:15" ht="15.75" x14ac:dyDescent="0.25">
      <c r="A35" s="94">
        <v>1989</v>
      </c>
      <c r="B35" s="95">
        <v>32560</v>
      </c>
      <c r="O35" s="146">
        <v>118000</v>
      </c>
    </row>
    <row r="36" spans="1:15" ht="15.75" x14ac:dyDescent="0.25">
      <c r="A36" s="94">
        <v>1990</v>
      </c>
      <c r="B36" s="95">
        <v>41025</v>
      </c>
      <c r="O36" s="146">
        <v>4033000</v>
      </c>
    </row>
    <row r="37" spans="1:15" ht="15.75" x14ac:dyDescent="0.25">
      <c r="A37" s="94">
        <v>1991</v>
      </c>
      <c r="B37" s="95">
        <v>51716</v>
      </c>
      <c r="O37" s="146">
        <v>17600000</v>
      </c>
    </row>
    <row r="38" spans="1:15" ht="15.75" x14ac:dyDescent="0.25">
      <c r="A38" s="94">
        <v>1992</v>
      </c>
      <c r="B38" s="95">
        <v>65190</v>
      </c>
      <c r="O38" s="146">
        <v>1956000</v>
      </c>
    </row>
    <row r="39" spans="1:15" ht="15.75" x14ac:dyDescent="0.25">
      <c r="A39" s="94">
        <v>1993</v>
      </c>
      <c r="B39" s="95">
        <v>81510</v>
      </c>
      <c r="O39" s="145">
        <v>1484000</v>
      </c>
    </row>
    <row r="40" spans="1:15" ht="15.75" x14ac:dyDescent="0.25">
      <c r="A40" s="94">
        <v>1994</v>
      </c>
      <c r="B40" s="95">
        <v>98700</v>
      </c>
      <c r="O40" s="145">
        <v>5442000</v>
      </c>
    </row>
    <row r="41" spans="1:15" ht="15.75" x14ac:dyDescent="0.25">
      <c r="A41" s="94">
        <v>1995</v>
      </c>
      <c r="B41" s="95">
        <v>118934</v>
      </c>
      <c r="O41" s="145">
        <v>5190000</v>
      </c>
    </row>
    <row r="42" spans="1:15" ht="15.75" x14ac:dyDescent="0.25">
      <c r="A42" s="94">
        <v>1996</v>
      </c>
      <c r="B42" s="95">
        <v>142125</v>
      </c>
      <c r="O42" s="145">
        <v>3908000</v>
      </c>
    </row>
    <row r="43" spans="1:15" ht="15.75" x14ac:dyDescent="0.25">
      <c r="A43" s="94">
        <v>1997</v>
      </c>
      <c r="B43" s="96">
        <v>172005</v>
      </c>
      <c r="O43" s="145">
        <v>3260400</v>
      </c>
    </row>
    <row r="44" spans="1:15" ht="15.75" x14ac:dyDescent="0.25">
      <c r="A44" s="94">
        <v>1998</v>
      </c>
      <c r="B44" s="96">
        <v>203826</v>
      </c>
      <c r="O44" s="145">
        <v>8914600</v>
      </c>
    </row>
    <row r="45" spans="1:15" ht="15.75" x14ac:dyDescent="0.25">
      <c r="A45" s="94">
        <v>1999</v>
      </c>
      <c r="B45" s="95">
        <v>236460</v>
      </c>
      <c r="O45" s="145">
        <v>1730000</v>
      </c>
    </row>
    <row r="46" spans="1:15" ht="15.75" x14ac:dyDescent="0.25">
      <c r="A46" s="94">
        <v>2000</v>
      </c>
      <c r="B46" s="97">
        <v>260100</v>
      </c>
      <c r="O46" s="145">
        <v>96800</v>
      </c>
    </row>
    <row r="47" spans="1:15" ht="15.75" x14ac:dyDescent="0.25">
      <c r="A47" s="94">
        <v>2001</v>
      </c>
      <c r="B47" s="97">
        <v>286000</v>
      </c>
      <c r="O47" s="145">
        <v>205800</v>
      </c>
    </row>
    <row r="48" spans="1:15" ht="15.75" x14ac:dyDescent="0.25">
      <c r="A48" s="94">
        <v>2002</v>
      </c>
      <c r="B48" s="97">
        <v>309000</v>
      </c>
      <c r="O48" s="145">
        <v>842000</v>
      </c>
    </row>
    <row r="49" spans="1:15" ht="15.75" x14ac:dyDescent="0.25">
      <c r="A49" s="94">
        <v>2003</v>
      </c>
      <c r="B49" s="97">
        <v>332000</v>
      </c>
      <c r="O49" s="145">
        <v>1137000</v>
      </c>
    </row>
    <row r="50" spans="1:15" ht="15.75" x14ac:dyDescent="0.25">
      <c r="A50" s="94">
        <v>2004</v>
      </c>
      <c r="B50" s="97">
        <v>358000</v>
      </c>
      <c r="O50" s="145">
        <v>346000</v>
      </c>
    </row>
    <row r="51" spans="1:15" ht="15.75" x14ac:dyDescent="0.25">
      <c r="A51" s="94">
        <v>2005</v>
      </c>
      <c r="B51" s="97">
        <v>381500</v>
      </c>
      <c r="O51" s="145">
        <v>1146600</v>
      </c>
    </row>
    <row r="52" spans="1:15" ht="15.75" x14ac:dyDescent="0.25">
      <c r="A52" s="94">
        <v>2006</v>
      </c>
      <c r="B52" s="97">
        <v>408000</v>
      </c>
      <c r="O52" s="145">
        <v>296900</v>
      </c>
    </row>
    <row r="53" spans="1:15" ht="15.75" x14ac:dyDescent="0.25">
      <c r="A53" s="94">
        <v>2007</v>
      </c>
      <c r="B53" s="97">
        <v>433700</v>
      </c>
      <c r="O53" s="145">
        <v>1302000</v>
      </c>
    </row>
    <row r="54" spans="1:15" ht="15.75" x14ac:dyDescent="0.25">
      <c r="A54" s="94">
        <v>2008</v>
      </c>
      <c r="B54" s="97">
        <v>461500</v>
      </c>
      <c r="O54" s="145">
        <v>1584000</v>
      </c>
    </row>
    <row r="55" spans="1:15" ht="15.75" x14ac:dyDescent="0.25">
      <c r="A55" s="94">
        <v>2009</v>
      </c>
      <c r="B55" s="97">
        <v>496900</v>
      </c>
      <c r="O55" s="145">
        <v>938940</v>
      </c>
    </row>
    <row r="56" spans="1:15" ht="15.75" x14ac:dyDescent="0.25">
      <c r="A56" s="94">
        <v>2010</v>
      </c>
      <c r="B56" s="97">
        <v>515000</v>
      </c>
      <c r="O56" s="145">
        <v>236400</v>
      </c>
    </row>
    <row r="57" spans="1:15" ht="15.75" x14ac:dyDescent="0.25">
      <c r="A57" s="94">
        <v>2011</v>
      </c>
      <c r="B57" s="97">
        <v>535600</v>
      </c>
      <c r="O57" s="145">
        <v>13722786</v>
      </c>
    </row>
    <row r="58" spans="1:15" ht="15.75" x14ac:dyDescent="0.25">
      <c r="A58" s="94">
        <v>2012</v>
      </c>
      <c r="B58" s="97">
        <v>566700</v>
      </c>
      <c r="O58" s="145">
        <v>187000</v>
      </c>
    </row>
    <row r="59" spans="1:15" ht="15.75" x14ac:dyDescent="0.25">
      <c r="A59" s="94">
        <v>2013</v>
      </c>
      <c r="B59" s="97">
        <v>589500</v>
      </c>
      <c r="O59" s="145">
        <v>187000</v>
      </c>
    </row>
    <row r="60" spans="1:15" ht="15.75" x14ac:dyDescent="0.25">
      <c r="A60" s="94">
        <v>2014</v>
      </c>
      <c r="B60" s="97">
        <v>616000</v>
      </c>
      <c r="O60" s="145">
        <v>102000</v>
      </c>
    </row>
    <row r="61" spans="1:15" ht="15.75" x14ac:dyDescent="0.25">
      <c r="A61" s="94">
        <v>2015</v>
      </c>
      <c r="B61" s="97">
        <v>644350</v>
      </c>
      <c r="O61" s="145">
        <v>120000</v>
      </c>
    </row>
    <row r="62" spans="1:15" ht="15.75" x14ac:dyDescent="0.25">
      <c r="A62" s="94">
        <v>2016</v>
      </c>
      <c r="B62" s="97">
        <v>689454</v>
      </c>
      <c r="O62" s="145">
        <v>152000</v>
      </c>
    </row>
    <row r="63" spans="1:15" ht="15.75" x14ac:dyDescent="0.25">
      <c r="A63" s="94">
        <v>2017</v>
      </c>
      <c r="B63" s="98">
        <v>737717</v>
      </c>
      <c r="O63" s="145">
        <v>3780000</v>
      </c>
    </row>
    <row r="64" spans="1:15" x14ac:dyDescent="0.25">
      <c r="O64" s="145">
        <v>960000</v>
      </c>
    </row>
    <row r="65" spans="15:15" x14ac:dyDescent="0.25">
      <c r="O65" s="145">
        <v>744400</v>
      </c>
    </row>
    <row r="66" spans="15:15" x14ac:dyDescent="0.25">
      <c r="O66" s="145">
        <v>398400</v>
      </c>
    </row>
    <row r="67" spans="15:15" x14ac:dyDescent="0.25">
      <c r="O67" s="145">
        <v>674400</v>
      </c>
    </row>
    <row r="68" spans="15:15" x14ac:dyDescent="0.25">
      <c r="O68" s="145">
        <v>352000</v>
      </c>
    </row>
    <row r="69" spans="15:15" x14ac:dyDescent="0.25">
      <c r="O69" s="145">
        <v>2040000</v>
      </c>
    </row>
    <row r="70" spans="15:15" x14ac:dyDescent="0.25">
      <c r="O70" s="145">
        <v>1020000</v>
      </c>
    </row>
    <row r="71" spans="15:15" x14ac:dyDescent="0.25">
      <c r="O71" s="146">
        <v>135240</v>
      </c>
    </row>
    <row r="72" spans="15:15" x14ac:dyDescent="0.25">
      <c r="O72" s="146">
        <v>206600</v>
      </c>
    </row>
    <row r="73" spans="15:15" x14ac:dyDescent="0.25">
      <c r="O73" s="146">
        <v>5217000</v>
      </c>
    </row>
    <row r="74" spans="15:15" x14ac:dyDescent="0.25">
      <c r="O74" s="146">
        <v>2314000</v>
      </c>
    </row>
    <row r="75" spans="15:15" x14ac:dyDescent="0.25">
      <c r="O75" s="146">
        <v>1086000</v>
      </c>
    </row>
    <row r="76" spans="15:15" x14ac:dyDescent="0.25">
      <c r="O76" s="146">
        <v>111000</v>
      </c>
    </row>
    <row r="77" spans="15:15" x14ac:dyDescent="0.25">
      <c r="O77" s="146">
        <v>628500</v>
      </c>
    </row>
    <row r="78" spans="15:15" x14ac:dyDescent="0.25">
      <c r="O78" s="146">
        <v>2940600</v>
      </c>
    </row>
    <row r="79" spans="15:15" x14ac:dyDescent="0.25">
      <c r="O79" s="146">
        <v>3015840</v>
      </c>
    </row>
  </sheetData>
  <mergeCells count="7">
    <mergeCell ref="A2:B3"/>
    <mergeCell ref="A6:B6"/>
    <mergeCell ref="T23:T27"/>
    <mergeCell ref="X13:X17"/>
    <mergeCell ref="A8:B8"/>
    <mergeCell ref="L13:L17"/>
    <mergeCell ref="H13:H17"/>
  </mergeCells>
  <conditionalFormatting sqref="H6">
    <cfRule type="cellIs" dxfId="44" priority="17" operator="equal">
      <formula>"NO CUMPLE"</formula>
    </cfRule>
  </conditionalFormatting>
  <conditionalFormatting sqref="G8">
    <cfRule type="cellIs" dxfId="43" priority="15" operator="equal">
      <formula>"HABIL"</formula>
    </cfRule>
    <cfRule type="cellIs" dxfId="42" priority="16" operator="equal">
      <formula>"NO HABIL"</formula>
    </cfRule>
  </conditionalFormatting>
  <conditionalFormatting sqref="L6">
    <cfRule type="cellIs" dxfId="41" priority="12" operator="equal">
      <formula>"NO CUMPLE"</formula>
    </cfRule>
  </conditionalFormatting>
  <conditionalFormatting sqref="K8">
    <cfRule type="cellIs" dxfId="40" priority="10" operator="equal">
      <formula>"HABIL"</formula>
    </cfRule>
    <cfRule type="cellIs" dxfId="39" priority="11" operator="equal">
      <formula>"NO HABIL"</formula>
    </cfRule>
  </conditionalFormatting>
  <conditionalFormatting sqref="P6">
    <cfRule type="cellIs" dxfId="38" priority="9" operator="equal">
      <formula>"NO CUMPLE"</formula>
    </cfRule>
  </conditionalFormatting>
  <conditionalFormatting sqref="O8">
    <cfRule type="cellIs" dxfId="37" priority="7" operator="equal">
      <formula>"HABIL"</formula>
    </cfRule>
    <cfRule type="cellIs" dxfId="36" priority="8" operator="equal">
      <formula>"NO HABIL"</formula>
    </cfRule>
  </conditionalFormatting>
  <conditionalFormatting sqref="T6">
    <cfRule type="cellIs" dxfId="35" priority="6" operator="equal">
      <formula>"NO CUMPLE"</formula>
    </cfRule>
  </conditionalFormatting>
  <conditionalFormatting sqref="S8">
    <cfRule type="cellIs" dxfId="34" priority="4" operator="equal">
      <formula>"HABIL"</formula>
    </cfRule>
    <cfRule type="cellIs" dxfId="33" priority="5" operator="equal">
      <formula>"NO HABIL"</formula>
    </cfRule>
  </conditionalFormatting>
  <conditionalFormatting sqref="X6">
    <cfRule type="cellIs" dxfId="32" priority="3" operator="equal">
      <formula>"NO CUMPLE"</formula>
    </cfRule>
  </conditionalFormatting>
  <conditionalFormatting sqref="W8">
    <cfRule type="cellIs" dxfId="31" priority="1" operator="equal">
      <formula>"HABIL"</formula>
    </cfRule>
    <cfRule type="cellIs" dxfId="30" priority="2" operator="equal">
      <formula>"NO HABIL"</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view="pageBreakPreview" topLeftCell="A9" zoomScale="80" zoomScaleNormal="80" zoomScaleSheetLayoutView="80" workbookViewId="0">
      <pane xSplit="4" ySplit="3" topLeftCell="E12" activePane="bottomRight" state="frozen"/>
      <selection activeCell="E21" sqref="E21"/>
      <selection pane="topRight" activeCell="E21" sqref="E21"/>
      <selection pane="bottomLeft" activeCell="E21" sqref="E21"/>
      <selection pane="bottomRight" activeCell="E21" sqref="E21"/>
    </sheetView>
  </sheetViews>
  <sheetFormatPr baseColWidth="10" defaultRowHeight="12.75" x14ac:dyDescent="0.2"/>
  <cols>
    <col min="1" max="1" width="11.42578125" style="148"/>
    <col min="2" max="2" width="24.7109375" style="148" customWidth="1"/>
    <col min="3" max="3" width="13.7109375" style="148" customWidth="1"/>
    <col min="4" max="4" width="10.7109375" style="148" customWidth="1"/>
    <col min="5" max="5" width="13.7109375" style="148" customWidth="1"/>
    <col min="6" max="6" width="10.7109375" style="148" customWidth="1"/>
    <col min="7" max="7" width="13.7109375" style="148" customWidth="1"/>
    <col min="8" max="8" width="10.7109375" style="148" customWidth="1"/>
    <col min="9" max="9" width="13.7109375" style="148" customWidth="1"/>
    <col min="10" max="10" width="10.7109375" style="148" customWidth="1"/>
    <col min="11" max="11" width="13.7109375" style="148" customWidth="1"/>
    <col min="12" max="12" width="10.7109375" style="148" customWidth="1"/>
    <col min="13" max="13" width="13.7109375" style="148" customWidth="1"/>
    <col min="14" max="14" width="10.7109375" style="148" customWidth="1"/>
    <col min="15" max="16384" width="11.42578125" style="148"/>
  </cols>
  <sheetData>
    <row r="1" spans="1:14" ht="19.5" customHeight="1" x14ac:dyDescent="0.2">
      <c r="B1" s="149"/>
      <c r="D1" s="149"/>
      <c r="E1" s="101" t="s">
        <v>190</v>
      </c>
      <c r="F1" s="101"/>
      <c r="G1" s="101"/>
      <c r="H1" s="101"/>
      <c r="I1" s="101"/>
      <c r="J1" s="101"/>
      <c r="K1" s="101"/>
      <c r="L1" s="101"/>
      <c r="M1" s="101"/>
      <c r="N1" s="101"/>
    </row>
    <row r="2" spans="1:14" ht="19.5" customHeight="1" x14ac:dyDescent="0.2">
      <c r="B2" s="149"/>
      <c r="D2" s="149"/>
      <c r="E2" s="101" t="s">
        <v>191</v>
      </c>
      <c r="F2" s="101"/>
      <c r="G2" s="101"/>
      <c r="H2" s="101"/>
      <c r="I2" s="101"/>
      <c r="J2" s="101"/>
      <c r="K2" s="101"/>
      <c r="L2" s="101"/>
      <c r="M2" s="101"/>
      <c r="N2" s="101"/>
    </row>
    <row r="3" spans="1:14" x14ac:dyDescent="0.2">
      <c r="E3" s="150"/>
      <c r="F3" s="150"/>
      <c r="G3" s="150"/>
      <c r="H3" s="150"/>
      <c r="I3" s="150"/>
      <c r="J3" s="150"/>
      <c r="K3" s="150"/>
      <c r="L3" s="150"/>
      <c r="M3" s="150"/>
      <c r="N3" s="150"/>
    </row>
    <row r="4" spans="1:14" ht="15.75" customHeight="1" x14ac:dyDescent="0.2">
      <c r="B4" s="151"/>
      <c r="D4" s="151"/>
      <c r="E4" s="103" t="s">
        <v>188</v>
      </c>
      <c r="F4" s="103"/>
      <c r="G4" s="103"/>
      <c r="H4" s="103"/>
      <c r="I4" s="103"/>
      <c r="J4" s="103"/>
      <c r="K4" s="103"/>
      <c r="L4" s="103"/>
      <c r="M4" s="103"/>
      <c r="N4" s="103"/>
    </row>
    <row r="5" spans="1:14" ht="18.75" customHeight="1" x14ac:dyDescent="0.2">
      <c r="B5" s="152"/>
      <c r="D5" s="152"/>
      <c r="E5" s="104" t="s">
        <v>192</v>
      </c>
      <c r="F5" s="104"/>
      <c r="G5" s="104"/>
      <c r="H5" s="104"/>
      <c r="I5" s="104"/>
      <c r="J5" s="104"/>
      <c r="K5" s="104"/>
      <c r="L5" s="104"/>
      <c r="M5" s="104"/>
      <c r="N5" s="104"/>
    </row>
    <row r="6" spans="1:14" x14ac:dyDescent="0.2">
      <c r="E6" s="150"/>
      <c r="F6" s="150"/>
      <c r="G6" s="150"/>
      <c r="H6" s="150"/>
      <c r="I6" s="150"/>
      <c r="J6" s="150"/>
      <c r="K6" s="150"/>
      <c r="L6" s="150"/>
      <c r="M6" s="150"/>
      <c r="N6" s="150"/>
    </row>
    <row r="7" spans="1:14" ht="89.25" customHeight="1" x14ac:dyDescent="0.2">
      <c r="A7" s="153"/>
      <c r="B7" s="154"/>
      <c r="C7" s="153"/>
      <c r="D7" s="154"/>
      <c r="E7" s="227" t="s">
        <v>189</v>
      </c>
      <c r="F7" s="227"/>
      <c r="G7" s="227"/>
      <c r="H7" s="227"/>
      <c r="I7" s="227"/>
      <c r="J7" s="227"/>
      <c r="K7" s="227"/>
      <c r="L7" s="227"/>
      <c r="M7" s="227"/>
      <c r="N7" s="227"/>
    </row>
    <row r="8" spans="1:14" s="153" customFormat="1" x14ac:dyDescent="0.2">
      <c r="A8" s="155"/>
      <c r="B8" s="156"/>
      <c r="C8" s="156"/>
      <c r="D8" s="156"/>
      <c r="E8" s="156"/>
      <c r="F8" s="156"/>
      <c r="G8" s="156"/>
      <c r="H8" s="156"/>
      <c r="I8" s="156"/>
      <c r="J8" s="156"/>
      <c r="K8" s="156"/>
      <c r="L8" s="156"/>
      <c r="M8" s="156"/>
      <c r="N8" s="156"/>
    </row>
    <row r="9" spans="1:14" x14ac:dyDescent="0.2">
      <c r="A9" s="157"/>
      <c r="B9" s="158"/>
      <c r="C9" s="236"/>
      <c r="D9" s="237"/>
      <c r="E9" s="238">
        <v>1</v>
      </c>
      <c r="F9" s="239"/>
      <c r="G9" s="238">
        <v>2</v>
      </c>
      <c r="H9" s="239"/>
      <c r="I9" s="238">
        <v>3</v>
      </c>
      <c r="J9" s="239"/>
      <c r="K9" s="238">
        <v>4</v>
      </c>
      <c r="L9" s="239"/>
      <c r="M9" s="238">
        <v>5</v>
      </c>
      <c r="N9" s="239"/>
    </row>
    <row r="10" spans="1:14" ht="62.25" customHeight="1" x14ac:dyDescent="0.2">
      <c r="A10" s="228" t="s">
        <v>193</v>
      </c>
      <c r="B10" s="230" t="s">
        <v>125</v>
      </c>
      <c r="C10" s="232" t="s">
        <v>194</v>
      </c>
      <c r="D10" s="233"/>
      <c r="E10" s="234" t="str">
        <f>+'CORREC. ARITM. FACA'!G3</f>
        <v>Powerline Wireless Comunications S.A.S.
Rep. Legal Monica Toro Perea</v>
      </c>
      <c r="F10" s="235"/>
      <c r="G10" s="234" t="str">
        <f>+'CORREC. ARITM. FACA'!J3</f>
        <v>Alcalá Arquitectura y Comunicaciones S.A.S.
Rep. Legal Nohora Esperanza Pico Berdugo</v>
      </c>
      <c r="H10" s="235"/>
      <c r="I10" s="234" t="str">
        <f>+'CORREC. ARITM. FACA'!M3</f>
        <v>Diego Darío Castro Zúñiga</v>
      </c>
      <c r="J10" s="235"/>
      <c r="K10" s="234" t="str">
        <f>+'CORREC. ARITM. FACA'!P3</f>
        <v>Ingelecom S.A.S.
Rep. Legal Jorge Hernan Londoño</v>
      </c>
      <c r="L10" s="235"/>
      <c r="M10" s="234" t="str">
        <f>+'CORREC. ARITM. FACA'!S3</f>
        <v>Enitel S.A.S.
Rep. Legal Viviana Cicibel Martínez</v>
      </c>
      <c r="N10" s="235"/>
    </row>
    <row r="11" spans="1:14" ht="25.5" x14ac:dyDescent="0.2">
      <c r="A11" s="229"/>
      <c r="B11" s="231"/>
      <c r="C11" s="139" t="s">
        <v>195</v>
      </c>
      <c r="D11" s="139" t="s">
        <v>113</v>
      </c>
      <c r="E11" s="139" t="s">
        <v>195</v>
      </c>
      <c r="F11" s="139" t="s">
        <v>113</v>
      </c>
      <c r="G11" s="139" t="s">
        <v>195</v>
      </c>
      <c r="H11" s="139" t="s">
        <v>113</v>
      </c>
      <c r="I11" s="139" t="s">
        <v>195</v>
      </c>
      <c r="J11" s="139" t="s">
        <v>113</v>
      </c>
      <c r="K11" s="139" t="s">
        <v>195</v>
      </c>
      <c r="L11" s="139" t="s">
        <v>113</v>
      </c>
      <c r="M11" s="139" t="s">
        <v>195</v>
      </c>
      <c r="N11" s="139" t="s">
        <v>113</v>
      </c>
    </row>
    <row r="12" spans="1:14" x14ac:dyDescent="0.2">
      <c r="A12" s="159"/>
      <c r="B12" s="160"/>
      <c r="C12" s="160"/>
      <c r="D12" s="160"/>
      <c r="E12" s="160"/>
      <c r="F12" s="160"/>
      <c r="G12" s="160"/>
      <c r="H12" s="161"/>
      <c r="I12" s="160"/>
      <c r="J12" s="160"/>
      <c r="K12" s="160"/>
      <c r="L12" s="161"/>
      <c r="M12" s="160"/>
      <c r="N12" s="160"/>
    </row>
    <row r="13" spans="1:14" ht="30" customHeight="1" x14ac:dyDescent="0.2">
      <c r="A13" s="240" t="s">
        <v>201</v>
      </c>
      <c r="B13" s="162" t="s">
        <v>196</v>
      </c>
      <c r="C13" s="162"/>
      <c r="D13" s="162"/>
      <c r="E13" s="162"/>
      <c r="F13" s="162"/>
      <c r="G13" s="139"/>
      <c r="H13" s="139"/>
      <c r="I13" s="139"/>
      <c r="J13" s="139"/>
      <c r="K13" s="139"/>
      <c r="L13" s="139"/>
      <c r="M13" s="139"/>
      <c r="N13" s="139"/>
    </row>
    <row r="14" spans="1:14" ht="32.25" customHeight="1" x14ac:dyDescent="0.2">
      <c r="A14" s="240"/>
      <c r="B14" s="241" t="s">
        <v>198</v>
      </c>
      <c r="C14" s="139" t="s">
        <v>202</v>
      </c>
      <c r="D14" s="139">
        <v>0</v>
      </c>
      <c r="E14" s="139" t="s">
        <v>202</v>
      </c>
      <c r="F14" s="139"/>
      <c r="G14" s="139" t="s">
        <v>202</v>
      </c>
      <c r="H14" s="139"/>
      <c r="I14" s="139" t="s">
        <v>202</v>
      </c>
      <c r="J14" s="139"/>
      <c r="K14" s="139" t="s">
        <v>202</v>
      </c>
      <c r="L14" s="139"/>
      <c r="M14" s="139" t="s">
        <v>202</v>
      </c>
      <c r="N14" s="139"/>
    </row>
    <row r="15" spans="1:14" ht="32.25" customHeight="1" x14ac:dyDescent="0.2">
      <c r="A15" s="240"/>
      <c r="B15" s="242"/>
      <c r="C15" s="139" t="s">
        <v>197</v>
      </c>
      <c r="D15" s="163">
        <v>100</v>
      </c>
      <c r="E15" s="139" t="s">
        <v>197</v>
      </c>
      <c r="F15" s="163">
        <v>100</v>
      </c>
      <c r="G15" s="139" t="s">
        <v>197</v>
      </c>
      <c r="H15" s="163">
        <v>0</v>
      </c>
      <c r="I15" s="139" t="s">
        <v>197</v>
      </c>
      <c r="J15" s="163">
        <v>0</v>
      </c>
      <c r="K15" s="139" t="s">
        <v>197</v>
      </c>
      <c r="L15" s="163" t="s">
        <v>130</v>
      </c>
      <c r="M15" s="139" t="s">
        <v>197</v>
      </c>
      <c r="N15" s="163">
        <v>0</v>
      </c>
    </row>
    <row r="16" spans="1:14" ht="18" customHeight="1" x14ac:dyDescent="0.2">
      <c r="A16" s="157"/>
      <c r="B16" s="165" t="s">
        <v>199</v>
      </c>
      <c r="C16" s="164" t="s">
        <v>200</v>
      </c>
      <c r="D16" s="164">
        <f>SUM(D14:D15)</f>
        <v>100</v>
      </c>
      <c r="E16" s="164"/>
      <c r="F16" s="164">
        <f>SUM(F13:F15)</f>
        <v>100</v>
      </c>
      <c r="G16" s="164"/>
      <c r="H16" s="164">
        <f>SUM(H13:H15)</f>
        <v>0</v>
      </c>
      <c r="I16" s="164"/>
      <c r="J16" s="164">
        <f>SUM(J13:J15)</f>
        <v>0</v>
      </c>
      <c r="K16" s="164"/>
      <c r="L16" s="164">
        <f>SUM(L13:L15)</f>
        <v>0</v>
      </c>
      <c r="M16" s="164"/>
      <c r="N16" s="164">
        <f>SUM(N13:N15)</f>
        <v>0</v>
      </c>
    </row>
    <row r="19" spans="1:14" ht="15.75" x14ac:dyDescent="0.2">
      <c r="E19" s="103" t="s">
        <v>138</v>
      </c>
      <c r="F19" s="129"/>
      <c r="G19" s="129"/>
      <c r="H19" s="128"/>
      <c r="I19" s="128"/>
      <c r="J19" s="128"/>
      <c r="K19" s="128"/>
    </row>
    <row r="20" spans="1:14" ht="15.75" x14ac:dyDescent="0.2">
      <c r="A20" s="166"/>
      <c r="B20" s="167"/>
      <c r="C20" s="166"/>
      <c r="D20" s="166"/>
      <c r="E20" s="128"/>
      <c r="F20" s="129"/>
      <c r="G20" s="129"/>
      <c r="H20" s="128"/>
      <c r="I20" s="128"/>
      <c r="J20" s="128"/>
      <c r="K20" s="128"/>
      <c r="L20" s="166"/>
      <c r="M20" s="166"/>
      <c r="N20" s="166"/>
    </row>
    <row r="21" spans="1:14" ht="15.75" x14ac:dyDescent="0.2">
      <c r="A21" s="135"/>
      <c r="B21" s="167"/>
      <c r="C21" s="168"/>
      <c r="D21" s="168"/>
      <c r="E21" s="128"/>
      <c r="F21" s="129"/>
      <c r="G21" s="129"/>
      <c r="H21" s="128"/>
      <c r="I21" s="128"/>
      <c r="J21" s="128"/>
      <c r="K21" s="128"/>
      <c r="L21" s="168"/>
      <c r="M21" s="168"/>
      <c r="N21" s="168"/>
    </row>
    <row r="22" spans="1:14" ht="15.75" x14ac:dyDescent="0.25">
      <c r="A22" s="169"/>
      <c r="B22" s="133"/>
      <c r="C22" s="133"/>
      <c r="D22" s="133"/>
      <c r="E22" s="128"/>
      <c r="F22" s="129"/>
      <c r="G22" s="129"/>
      <c r="H22" s="128"/>
      <c r="I22" s="128"/>
      <c r="J22" s="128"/>
      <c r="K22" s="128"/>
      <c r="L22" s="133"/>
      <c r="M22" s="133"/>
      <c r="N22" s="133"/>
    </row>
    <row r="23" spans="1:14" ht="15.75" x14ac:dyDescent="0.25">
      <c r="A23" s="169"/>
      <c r="B23" s="133"/>
      <c r="C23" s="133"/>
      <c r="D23" s="133"/>
      <c r="E23" s="128"/>
      <c r="F23" s="129"/>
      <c r="G23" s="129"/>
      <c r="H23" s="128"/>
      <c r="I23" s="128"/>
      <c r="J23" s="128"/>
      <c r="K23" s="128"/>
      <c r="L23" s="133"/>
      <c r="M23" s="133"/>
      <c r="N23" s="133"/>
    </row>
    <row r="24" spans="1:14" ht="15.75" x14ac:dyDescent="0.25">
      <c r="A24" s="169"/>
      <c r="B24" s="133"/>
      <c r="C24" s="133"/>
      <c r="D24" s="133"/>
      <c r="E24" s="131" t="s">
        <v>139</v>
      </c>
      <c r="F24" s="129"/>
      <c r="H24" s="131"/>
      <c r="I24" s="131" t="s">
        <v>203</v>
      </c>
      <c r="J24" s="128"/>
      <c r="K24" s="131"/>
      <c r="L24" s="133"/>
      <c r="M24" s="131" t="s">
        <v>140</v>
      </c>
      <c r="N24" s="133"/>
    </row>
    <row r="25" spans="1:14" ht="15.75" x14ac:dyDescent="0.25">
      <c r="A25" s="131"/>
      <c r="B25" s="133"/>
      <c r="C25" s="133"/>
      <c r="D25" s="133"/>
      <c r="E25" s="133" t="s">
        <v>141</v>
      </c>
      <c r="F25" s="129"/>
      <c r="H25" s="133"/>
      <c r="I25" s="133" t="s">
        <v>141</v>
      </c>
      <c r="J25" s="128"/>
      <c r="K25" s="102"/>
      <c r="L25" s="133"/>
      <c r="M25" s="133" t="s">
        <v>142</v>
      </c>
      <c r="N25" s="133"/>
    </row>
    <row r="26" spans="1:14" ht="15.75" x14ac:dyDescent="0.25">
      <c r="A26" s="133"/>
      <c r="B26" s="136"/>
      <c r="C26" s="136"/>
      <c r="D26" s="136"/>
      <c r="E26" s="133"/>
      <c r="F26" s="129"/>
      <c r="G26" s="129"/>
      <c r="H26" s="133"/>
      <c r="I26" s="133"/>
      <c r="J26" s="133"/>
      <c r="K26" s="133"/>
      <c r="L26" s="136"/>
      <c r="M26" s="136"/>
      <c r="N26" s="136"/>
    </row>
    <row r="27" spans="1:14" ht="15.75" x14ac:dyDescent="0.25">
      <c r="B27" s="107"/>
      <c r="C27" s="107"/>
      <c r="D27" s="107"/>
      <c r="E27" s="133"/>
      <c r="F27" s="136"/>
      <c r="G27" s="136"/>
      <c r="H27" s="128"/>
      <c r="I27" s="128"/>
      <c r="J27" s="128"/>
      <c r="K27" s="128"/>
      <c r="L27" s="107"/>
      <c r="M27" s="107"/>
      <c r="N27" s="107"/>
    </row>
    <row r="28" spans="1:14" ht="15.75" x14ac:dyDescent="0.25">
      <c r="B28" s="107"/>
      <c r="C28" s="107"/>
      <c r="D28" s="107"/>
      <c r="E28" s="133"/>
      <c r="F28" s="136"/>
      <c r="G28" s="136"/>
      <c r="H28" s="128"/>
      <c r="I28" s="128"/>
      <c r="J28" s="128"/>
      <c r="K28" s="128"/>
      <c r="L28" s="107"/>
      <c r="M28" s="107"/>
      <c r="N28" s="107"/>
    </row>
    <row r="29" spans="1:14" ht="15.75" x14ac:dyDescent="0.25">
      <c r="B29" s="107"/>
      <c r="C29" s="107"/>
      <c r="D29" s="107"/>
      <c r="E29" s="133"/>
      <c r="F29" s="136"/>
      <c r="G29" s="136"/>
      <c r="H29" s="133"/>
      <c r="I29" s="133"/>
      <c r="J29" s="133"/>
      <c r="K29" s="133"/>
      <c r="L29" s="107"/>
      <c r="M29" s="107"/>
      <c r="N29" s="107"/>
    </row>
    <row r="30" spans="1:14" ht="15.75" x14ac:dyDescent="0.2">
      <c r="B30" s="129"/>
      <c r="C30" s="129"/>
      <c r="D30" s="129"/>
      <c r="E30" s="131" t="s">
        <v>143</v>
      </c>
      <c r="F30" s="131"/>
      <c r="G30" s="131"/>
      <c r="H30" s="131"/>
      <c r="I30" s="131"/>
      <c r="J30" s="131"/>
      <c r="K30" s="131"/>
      <c r="L30" s="129"/>
      <c r="M30" s="129"/>
      <c r="N30" s="129"/>
    </row>
    <row r="31" spans="1:14" ht="15.75" x14ac:dyDescent="0.25">
      <c r="E31" s="133" t="s">
        <v>144</v>
      </c>
      <c r="F31" s="136"/>
      <c r="G31" s="136"/>
      <c r="H31" s="133"/>
      <c r="I31" s="133"/>
      <c r="J31" s="133"/>
      <c r="K31" s="133"/>
    </row>
    <row r="32" spans="1:14" ht="15.75" x14ac:dyDescent="0.25">
      <c r="E32" s="133" t="s">
        <v>145</v>
      </c>
      <c r="F32" s="136"/>
      <c r="G32" s="136"/>
      <c r="H32" s="133"/>
      <c r="I32" s="133"/>
      <c r="J32" s="133"/>
      <c r="K32" s="133"/>
    </row>
  </sheetData>
  <mergeCells count="17">
    <mergeCell ref="A13:A15"/>
    <mergeCell ref="B14:B15"/>
    <mergeCell ref="E7:N7"/>
    <mergeCell ref="A10:A11"/>
    <mergeCell ref="B10:B11"/>
    <mergeCell ref="C10:D10"/>
    <mergeCell ref="E10:F10"/>
    <mergeCell ref="G10:H10"/>
    <mergeCell ref="I10:J10"/>
    <mergeCell ref="K10:L10"/>
    <mergeCell ref="M10:N10"/>
    <mergeCell ref="C9:D9"/>
    <mergeCell ref="E9:F9"/>
    <mergeCell ref="G9:H9"/>
    <mergeCell ref="I9:J9"/>
    <mergeCell ref="K9:L9"/>
    <mergeCell ref="M9:N9"/>
  </mergeCells>
  <conditionalFormatting sqref="C14:N15">
    <cfRule type="cellIs" dxfId="29" priority="2" operator="equal">
      <formula>"NO"</formula>
    </cfRule>
  </conditionalFormatting>
  <pageMargins left="0.70866141732283472" right="0.70866141732283472" top="0.74803149606299213" bottom="0.74803149606299213" header="0.31496062992125984" footer="0.31496062992125984"/>
  <pageSetup paperSize="9" scale="4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Y101"/>
  <sheetViews>
    <sheetView zoomScale="80" zoomScaleNormal="80" workbookViewId="0">
      <pane xSplit="2" ySplit="7" topLeftCell="C59" activePane="bottomRight" state="frozen"/>
      <selection activeCell="E21" sqref="E21"/>
      <selection pane="topRight" activeCell="E21" sqref="E21"/>
      <selection pane="bottomLeft" activeCell="E21" sqref="E21"/>
      <selection pane="bottomRight" activeCell="E21" sqref="E21"/>
    </sheetView>
  </sheetViews>
  <sheetFormatPr baseColWidth="10" defaultColWidth="15" defaultRowHeight="12.75" x14ac:dyDescent="0.25"/>
  <cols>
    <col min="1" max="1" width="7.5703125" style="1" customWidth="1"/>
    <col min="2" max="2" width="60.85546875" style="1" customWidth="1"/>
    <col min="3" max="4" width="8.7109375" style="1" customWidth="1"/>
    <col min="5" max="5" width="12.7109375" style="1" customWidth="1"/>
    <col min="6" max="6" width="15.7109375" style="1" customWidth="1"/>
    <col min="7" max="7" width="15" style="1"/>
    <col min="8" max="8" width="15.28515625" style="1" bestFit="1" customWidth="1"/>
    <col min="9" max="9" width="16.85546875" style="1" customWidth="1"/>
    <col min="10" max="10" width="15" style="1"/>
    <col min="11" max="11" width="15.28515625" style="1" bestFit="1" customWidth="1"/>
    <col min="12" max="12" width="16.85546875" style="1" customWidth="1"/>
    <col min="13" max="13" width="15" style="1"/>
    <col min="14" max="14" width="15.28515625" style="1" bestFit="1" customWidth="1"/>
    <col min="15" max="15" width="16.85546875" style="1" customWidth="1"/>
    <col min="16" max="16" width="15" style="1"/>
    <col min="17" max="17" width="15.28515625" style="1" bestFit="1" customWidth="1"/>
    <col min="18" max="18" width="16.85546875" style="1" customWidth="1"/>
    <col min="19" max="19" width="15" style="1"/>
    <col min="20" max="20" width="15.28515625" style="1" bestFit="1" customWidth="1"/>
    <col min="21" max="21" width="16.85546875" style="1" customWidth="1"/>
    <col min="22" max="22" width="15" style="1"/>
    <col min="23" max="23" width="16.7109375" style="1" bestFit="1" customWidth="1"/>
    <col min="24" max="16384" width="15" style="1"/>
  </cols>
  <sheetData>
    <row r="1" spans="1:21" x14ac:dyDescent="0.25">
      <c r="A1" s="243" t="s">
        <v>88</v>
      </c>
      <c r="B1" s="243"/>
      <c r="C1" s="243"/>
      <c r="D1" s="243"/>
      <c r="E1" s="243"/>
      <c r="F1" s="243"/>
    </row>
    <row r="2" spans="1:21" x14ac:dyDescent="0.25">
      <c r="A2" s="243" t="s">
        <v>64</v>
      </c>
      <c r="B2" s="243"/>
      <c r="C2" s="243"/>
      <c r="D2" s="243"/>
      <c r="E2" s="243"/>
      <c r="F2" s="243"/>
    </row>
    <row r="3" spans="1:21" ht="18" customHeight="1" x14ac:dyDescent="0.25">
      <c r="A3" s="244" t="s">
        <v>63</v>
      </c>
      <c r="B3" s="244"/>
      <c r="C3" s="244"/>
      <c r="D3" s="244"/>
      <c r="E3" s="244"/>
      <c r="F3" s="244"/>
      <c r="G3" s="248" t="s">
        <v>104</v>
      </c>
      <c r="H3" s="249"/>
      <c r="I3" s="250"/>
      <c r="J3" s="248" t="s">
        <v>100</v>
      </c>
      <c r="K3" s="249"/>
      <c r="L3" s="250"/>
      <c r="M3" s="248" t="s">
        <v>146</v>
      </c>
      <c r="N3" s="249"/>
      <c r="O3" s="250"/>
      <c r="P3" s="248" t="s">
        <v>149</v>
      </c>
      <c r="Q3" s="249"/>
      <c r="R3" s="250"/>
      <c r="S3" s="248" t="s">
        <v>150</v>
      </c>
      <c r="T3" s="249"/>
      <c r="U3" s="250"/>
    </row>
    <row r="4" spans="1:21" ht="59.25" customHeight="1" x14ac:dyDescent="0.25">
      <c r="A4" s="244"/>
      <c r="B4" s="244"/>
      <c r="C4" s="244"/>
      <c r="D4" s="244"/>
      <c r="E4" s="244"/>
      <c r="F4" s="244"/>
      <c r="G4" s="251"/>
      <c r="H4" s="252"/>
      <c r="I4" s="253"/>
      <c r="J4" s="251"/>
      <c r="K4" s="252"/>
      <c r="L4" s="253"/>
      <c r="M4" s="251"/>
      <c r="N4" s="252"/>
      <c r="O4" s="253"/>
      <c r="P4" s="251"/>
      <c r="Q4" s="252"/>
      <c r="R4" s="253"/>
      <c r="S4" s="251"/>
      <c r="T4" s="252"/>
      <c r="U4" s="253"/>
    </row>
    <row r="5" spans="1:21" x14ac:dyDescent="0.25">
      <c r="A5" s="244"/>
      <c r="B5" s="244"/>
      <c r="C5" s="244"/>
      <c r="D5" s="244"/>
      <c r="E5" s="244"/>
      <c r="F5" s="244"/>
      <c r="G5" s="245">
        <v>1</v>
      </c>
      <c r="H5" s="245"/>
      <c r="I5" s="245"/>
      <c r="J5" s="245">
        <v>2</v>
      </c>
      <c r="K5" s="245"/>
      <c r="L5" s="245"/>
      <c r="M5" s="245">
        <v>3</v>
      </c>
      <c r="N5" s="245"/>
      <c r="O5" s="245"/>
      <c r="P5" s="245">
        <v>4</v>
      </c>
      <c r="Q5" s="245"/>
      <c r="R5" s="245"/>
      <c r="S5" s="245">
        <v>5</v>
      </c>
      <c r="T5" s="245"/>
      <c r="U5" s="245"/>
    </row>
    <row r="6" spans="1:21" ht="15" customHeight="1" x14ac:dyDescent="0.25">
      <c r="A6" s="257" t="s">
        <v>67</v>
      </c>
      <c r="B6" s="257"/>
      <c r="C6" s="257"/>
      <c r="D6" s="257"/>
      <c r="E6" s="257"/>
      <c r="F6" s="257"/>
      <c r="G6" s="246" t="s">
        <v>65</v>
      </c>
      <c r="H6" s="246" t="s">
        <v>66</v>
      </c>
      <c r="I6" s="50" t="s">
        <v>92</v>
      </c>
      <c r="J6" s="246" t="s">
        <v>65</v>
      </c>
      <c r="K6" s="246" t="s">
        <v>66</v>
      </c>
      <c r="L6" s="50" t="s">
        <v>92</v>
      </c>
      <c r="M6" s="246" t="s">
        <v>65</v>
      </c>
      <c r="N6" s="246" t="s">
        <v>66</v>
      </c>
      <c r="O6" s="50" t="s">
        <v>92</v>
      </c>
      <c r="P6" s="246" t="s">
        <v>65</v>
      </c>
      <c r="Q6" s="246" t="s">
        <v>66</v>
      </c>
      <c r="R6" s="50" t="s">
        <v>92</v>
      </c>
      <c r="S6" s="246" t="s">
        <v>65</v>
      </c>
      <c r="T6" s="246" t="s">
        <v>66</v>
      </c>
      <c r="U6" s="50" t="s">
        <v>92</v>
      </c>
    </row>
    <row r="7" spans="1:21" x14ac:dyDescent="0.25">
      <c r="A7" s="2" t="s">
        <v>0</v>
      </c>
      <c r="B7" s="2" t="s">
        <v>68</v>
      </c>
      <c r="C7" s="2" t="s">
        <v>4</v>
      </c>
      <c r="D7" s="2" t="s">
        <v>1</v>
      </c>
      <c r="E7" s="2" t="s">
        <v>65</v>
      </c>
      <c r="F7" s="2" t="s">
        <v>66</v>
      </c>
      <c r="G7" s="247"/>
      <c r="H7" s="247"/>
      <c r="I7" s="51" t="s">
        <v>93</v>
      </c>
      <c r="J7" s="247"/>
      <c r="K7" s="247"/>
      <c r="L7" s="51" t="s">
        <v>93</v>
      </c>
      <c r="M7" s="247"/>
      <c r="N7" s="247"/>
      <c r="O7" s="51" t="s">
        <v>93</v>
      </c>
      <c r="P7" s="247"/>
      <c r="Q7" s="247"/>
      <c r="R7" s="51" t="s">
        <v>93</v>
      </c>
      <c r="S7" s="247"/>
      <c r="T7" s="247"/>
      <c r="U7" s="51" t="s">
        <v>93</v>
      </c>
    </row>
    <row r="8" spans="1:21" x14ac:dyDescent="0.25">
      <c r="A8" s="2">
        <v>1</v>
      </c>
      <c r="B8" s="3" t="s">
        <v>50</v>
      </c>
      <c r="C8" s="2"/>
      <c r="D8" s="2"/>
      <c r="E8" s="2"/>
      <c r="F8" s="2"/>
      <c r="G8" s="49"/>
      <c r="H8" s="49"/>
      <c r="I8" s="15"/>
      <c r="J8" s="49"/>
      <c r="K8" s="49"/>
      <c r="L8" s="15"/>
      <c r="M8" s="49"/>
      <c r="N8" s="49"/>
      <c r="O8" s="15"/>
      <c r="P8" s="49"/>
      <c r="Q8" s="49"/>
      <c r="R8" s="15"/>
      <c r="S8" s="49"/>
      <c r="T8" s="49"/>
      <c r="U8" s="15"/>
    </row>
    <row r="9" spans="1:21" ht="51" x14ac:dyDescent="0.25">
      <c r="A9" s="15">
        <v>1.01</v>
      </c>
      <c r="B9" s="16" t="s">
        <v>45</v>
      </c>
      <c r="C9" s="15" t="s">
        <v>2</v>
      </c>
      <c r="D9" s="15">
        <v>4</v>
      </c>
      <c r="E9" s="17">
        <v>78020</v>
      </c>
      <c r="F9" s="17">
        <f>ROUND(D9*E9,0)</f>
        <v>312080</v>
      </c>
      <c r="G9" s="17">
        <v>71973</v>
      </c>
      <c r="H9" s="17">
        <f>ROUND($D9*G9,0)</f>
        <v>287892</v>
      </c>
      <c r="I9" s="52" t="str">
        <f>+IF(G9&lt;=$E9,"OK","NO OK")</f>
        <v>OK</v>
      </c>
      <c r="J9" s="17">
        <v>76960</v>
      </c>
      <c r="K9" s="17">
        <f>ROUND($D9*J9,0)</f>
        <v>307840</v>
      </c>
      <c r="L9" s="52" t="str">
        <f>+IF(J9&lt;=$E9,"OK","NO OK")</f>
        <v>OK</v>
      </c>
      <c r="M9" s="17">
        <v>78020</v>
      </c>
      <c r="N9" s="17">
        <f>ROUND($D9*M9,0)</f>
        <v>312080</v>
      </c>
      <c r="O9" s="52" t="str">
        <f>+IF(M9&lt;=$E9,"OK","NO OK")</f>
        <v>OK</v>
      </c>
      <c r="P9" s="17">
        <v>77000</v>
      </c>
      <c r="Q9" s="17">
        <f>ROUND($D9*P9,0)</f>
        <v>308000</v>
      </c>
      <c r="R9" s="52" t="str">
        <f>+IF(P9&lt;=$E9,"OK","NO OK")</f>
        <v>OK</v>
      </c>
      <c r="S9" s="17">
        <v>77240</v>
      </c>
      <c r="T9" s="17">
        <f>ROUND($D9*S9,0)</f>
        <v>308960</v>
      </c>
      <c r="U9" s="52" t="str">
        <f>+IF(S9&lt;=$E9,"OK","NO OK")</f>
        <v>OK</v>
      </c>
    </row>
    <row r="10" spans="1:21" ht="51" x14ac:dyDescent="0.25">
      <c r="A10" s="15">
        <v>1.02</v>
      </c>
      <c r="B10" s="16" t="s">
        <v>46</v>
      </c>
      <c r="C10" s="15" t="s">
        <v>2</v>
      </c>
      <c r="D10" s="15">
        <v>4</v>
      </c>
      <c r="E10" s="17">
        <v>78020</v>
      </c>
      <c r="F10" s="17">
        <f t="shared" ref="F10:F29" si="0">ROUND(D10*E10,0)</f>
        <v>312080</v>
      </c>
      <c r="G10" s="17">
        <v>71973</v>
      </c>
      <c r="H10" s="17">
        <f>ROUND($D10*G10,0)</f>
        <v>287892</v>
      </c>
      <c r="I10" s="52" t="str">
        <f t="shared" ref="I10:I29" si="1">+IF(G10&lt;=$E10,"OK","NO OK")</f>
        <v>OK</v>
      </c>
      <c r="J10" s="17">
        <v>76960</v>
      </c>
      <c r="K10" s="17">
        <f t="shared" ref="K10:K29" si="2">ROUND($D10*J10,0)</f>
        <v>307840</v>
      </c>
      <c r="L10" s="52" t="str">
        <f t="shared" ref="L10:L69" si="3">+IF(J10&lt;=$E10,"OK","NO OK")</f>
        <v>OK</v>
      </c>
      <c r="M10" s="17">
        <v>78020</v>
      </c>
      <c r="N10" s="17">
        <f t="shared" ref="N10:N29" si="4">ROUND($D10*M10,0)</f>
        <v>312080</v>
      </c>
      <c r="O10" s="52" t="str">
        <f t="shared" ref="O10:O29" si="5">+IF(M10&lt;=$E10,"OK","NO OK")</f>
        <v>OK</v>
      </c>
      <c r="P10" s="17">
        <v>77000</v>
      </c>
      <c r="Q10" s="17">
        <f t="shared" ref="Q10:Q29" si="6">ROUND($D10*P10,0)</f>
        <v>308000</v>
      </c>
      <c r="R10" s="52" t="str">
        <f t="shared" ref="R10:R29" si="7">+IF(P10&lt;=$E10,"OK","NO OK")</f>
        <v>OK</v>
      </c>
      <c r="S10" s="17">
        <v>77240</v>
      </c>
      <c r="T10" s="17">
        <f t="shared" ref="T10:T29" si="8">ROUND($D10*S10,0)</f>
        <v>308960</v>
      </c>
      <c r="U10" s="52" t="str">
        <f t="shared" ref="U10:U29" si="9">+IF(S10&lt;=$E10,"OK","NO OK")</f>
        <v>OK</v>
      </c>
    </row>
    <row r="11" spans="1:21" ht="63.75" x14ac:dyDescent="0.25">
      <c r="A11" s="15">
        <v>1.03</v>
      </c>
      <c r="B11" s="16" t="s">
        <v>47</v>
      </c>
      <c r="C11" s="15" t="s">
        <v>2</v>
      </c>
      <c r="D11" s="15">
        <v>4</v>
      </c>
      <c r="E11" s="17">
        <v>50024</v>
      </c>
      <c r="F11" s="17">
        <f t="shared" si="0"/>
        <v>200096</v>
      </c>
      <c r="G11" s="17">
        <v>46147</v>
      </c>
      <c r="H11" s="17">
        <f t="shared" ref="H11:H28" si="10">ROUND($D11*G11,0)</f>
        <v>184588</v>
      </c>
      <c r="I11" s="52" t="str">
        <f t="shared" si="1"/>
        <v>OK</v>
      </c>
      <c r="J11" s="17">
        <v>49340</v>
      </c>
      <c r="K11" s="17">
        <f t="shared" si="2"/>
        <v>197360</v>
      </c>
      <c r="L11" s="52" t="str">
        <f t="shared" si="3"/>
        <v>OK</v>
      </c>
      <c r="M11" s="17">
        <v>50024</v>
      </c>
      <c r="N11" s="17">
        <f t="shared" si="4"/>
        <v>200096</v>
      </c>
      <c r="O11" s="52" t="str">
        <f t="shared" si="5"/>
        <v>OK</v>
      </c>
      <c r="P11" s="17">
        <v>49000</v>
      </c>
      <c r="Q11" s="17">
        <f t="shared" si="6"/>
        <v>196000</v>
      </c>
      <c r="R11" s="52" t="str">
        <f t="shared" si="7"/>
        <v>OK</v>
      </c>
      <c r="S11" s="17">
        <v>49524</v>
      </c>
      <c r="T11" s="17">
        <f t="shared" si="8"/>
        <v>198096</v>
      </c>
      <c r="U11" s="52" t="str">
        <f t="shared" si="9"/>
        <v>OK</v>
      </c>
    </row>
    <row r="12" spans="1:21" ht="63.75" x14ac:dyDescent="0.25">
      <c r="A12" s="15">
        <v>1.04</v>
      </c>
      <c r="B12" s="16" t="s">
        <v>6</v>
      </c>
      <c r="C12" s="15" t="s">
        <v>2</v>
      </c>
      <c r="D12" s="15">
        <v>1</v>
      </c>
      <c r="E12" s="17">
        <v>52424</v>
      </c>
      <c r="F12" s="17">
        <f t="shared" si="0"/>
        <v>52424</v>
      </c>
      <c r="G12" s="17">
        <v>48361</v>
      </c>
      <c r="H12" s="17">
        <f t="shared" si="10"/>
        <v>48361</v>
      </c>
      <c r="I12" s="52" t="str">
        <f t="shared" si="1"/>
        <v>OK</v>
      </c>
      <c r="J12" s="17">
        <v>51710</v>
      </c>
      <c r="K12" s="17">
        <f t="shared" si="2"/>
        <v>51710</v>
      </c>
      <c r="L12" s="52" t="str">
        <f t="shared" si="3"/>
        <v>OK</v>
      </c>
      <c r="M12" s="17">
        <v>52424</v>
      </c>
      <c r="N12" s="17">
        <f t="shared" si="4"/>
        <v>52424</v>
      </c>
      <c r="O12" s="52" t="str">
        <f t="shared" si="5"/>
        <v>OK</v>
      </c>
      <c r="P12" s="17">
        <v>52000</v>
      </c>
      <c r="Q12" s="17">
        <f t="shared" si="6"/>
        <v>52000</v>
      </c>
      <c r="R12" s="52" t="str">
        <f t="shared" si="7"/>
        <v>OK</v>
      </c>
      <c r="S12" s="17">
        <v>51900</v>
      </c>
      <c r="T12" s="17">
        <f t="shared" si="8"/>
        <v>51900</v>
      </c>
      <c r="U12" s="52" t="str">
        <f t="shared" si="9"/>
        <v>OK</v>
      </c>
    </row>
    <row r="13" spans="1:21" ht="76.5" x14ac:dyDescent="0.25">
      <c r="A13" s="15">
        <v>1.05</v>
      </c>
      <c r="B13" s="16" t="s">
        <v>20</v>
      </c>
      <c r="C13" s="15" t="s">
        <v>2</v>
      </c>
      <c r="D13" s="15">
        <v>40</v>
      </c>
      <c r="E13" s="17">
        <v>53064</v>
      </c>
      <c r="F13" s="17">
        <f t="shared" si="0"/>
        <v>2122560</v>
      </c>
      <c r="G13" s="17">
        <v>48952</v>
      </c>
      <c r="H13" s="17">
        <f t="shared" si="10"/>
        <v>1958080</v>
      </c>
      <c r="I13" s="52" t="str">
        <f t="shared" si="1"/>
        <v>OK</v>
      </c>
      <c r="J13" s="17">
        <v>52340</v>
      </c>
      <c r="K13" s="17">
        <f t="shared" si="2"/>
        <v>2093600</v>
      </c>
      <c r="L13" s="52" t="str">
        <f t="shared" si="3"/>
        <v>OK</v>
      </c>
      <c r="M13" s="17">
        <v>53064</v>
      </c>
      <c r="N13" s="17">
        <f t="shared" si="4"/>
        <v>2122560</v>
      </c>
      <c r="O13" s="52" t="str">
        <f t="shared" si="5"/>
        <v>OK</v>
      </c>
      <c r="P13" s="17">
        <v>52000</v>
      </c>
      <c r="Q13" s="17">
        <f t="shared" si="6"/>
        <v>2080000</v>
      </c>
      <c r="R13" s="52" t="str">
        <f t="shared" si="7"/>
        <v>OK</v>
      </c>
      <c r="S13" s="17">
        <v>52533</v>
      </c>
      <c r="T13" s="17">
        <f t="shared" si="8"/>
        <v>2101320</v>
      </c>
      <c r="U13" s="52" t="str">
        <f t="shared" si="9"/>
        <v>OK</v>
      </c>
    </row>
    <row r="14" spans="1:21" ht="89.25" x14ac:dyDescent="0.25">
      <c r="A14" s="15">
        <v>1.06</v>
      </c>
      <c r="B14" s="16" t="s">
        <v>69</v>
      </c>
      <c r="C14" s="15" t="s">
        <v>2</v>
      </c>
      <c r="D14" s="15">
        <v>43</v>
      </c>
      <c r="E14" s="17">
        <v>68564</v>
      </c>
      <c r="F14" s="17">
        <f t="shared" si="0"/>
        <v>2948252</v>
      </c>
      <c r="G14" s="17">
        <v>63250</v>
      </c>
      <c r="H14" s="17">
        <f t="shared" si="10"/>
        <v>2719750</v>
      </c>
      <c r="I14" s="52" t="str">
        <f t="shared" si="1"/>
        <v>OK</v>
      </c>
      <c r="J14" s="17">
        <v>67630</v>
      </c>
      <c r="K14" s="17">
        <f t="shared" si="2"/>
        <v>2908090</v>
      </c>
      <c r="L14" s="52" t="str">
        <f t="shared" si="3"/>
        <v>OK</v>
      </c>
      <c r="M14" s="17">
        <v>68564</v>
      </c>
      <c r="N14" s="17">
        <f t="shared" si="4"/>
        <v>2948252</v>
      </c>
      <c r="O14" s="52" t="str">
        <f t="shared" si="5"/>
        <v>OK</v>
      </c>
      <c r="P14" s="17">
        <v>68000</v>
      </c>
      <c r="Q14" s="17">
        <f t="shared" si="6"/>
        <v>2924000</v>
      </c>
      <c r="R14" s="52" t="str">
        <f t="shared" si="7"/>
        <v>OK</v>
      </c>
      <c r="S14" s="17">
        <v>67878</v>
      </c>
      <c r="T14" s="17">
        <f t="shared" si="8"/>
        <v>2918754</v>
      </c>
      <c r="U14" s="52" t="str">
        <f t="shared" si="9"/>
        <v>OK</v>
      </c>
    </row>
    <row r="15" spans="1:21" ht="25.5" x14ac:dyDescent="0.25">
      <c r="A15" s="15">
        <v>1.07</v>
      </c>
      <c r="B15" s="16" t="s">
        <v>44</v>
      </c>
      <c r="C15" s="15" t="s">
        <v>7</v>
      </c>
      <c r="D15" s="15">
        <v>80</v>
      </c>
      <c r="E15" s="17">
        <v>10010</v>
      </c>
      <c r="F15" s="17">
        <f t="shared" si="0"/>
        <v>800800</v>
      </c>
      <c r="G15" s="17">
        <v>9234</v>
      </c>
      <c r="H15" s="17">
        <f t="shared" si="10"/>
        <v>738720</v>
      </c>
      <c r="I15" s="52" t="str">
        <f t="shared" si="1"/>
        <v>OK</v>
      </c>
      <c r="J15" s="17">
        <v>9870</v>
      </c>
      <c r="K15" s="17">
        <f t="shared" si="2"/>
        <v>789600</v>
      </c>
      <c r="L15" s="52" t="str">
        <f t="shared" si="3"/>
        <v>OK</v>
      </c>
      <c r="M15" s="17">
        <v>10010</v>
      </c>
      <c r="N15" s="17">
        <f t="shared" si="4"/>
        <v>800800</v>
      </c>
      <c r="O15" s="52" t="str">
        <f t="shared" si="5"/>
        <v>OK</v>
      </c>
      <c r="P15" s="17">
        <v>9900</v>
      </c>
      <c r="Q15" s="17">
        <f t="shared" si="6"/>
        <v>792000</v>
      </c>
      <c r="R15" s="52" t="str">
        <f t="shared" si="7"/>
        <v>OK</v>
      </c>
      <c r="S15" s="17">
        <v>9910</v>
      </c>
      <c r="T15" s="17">
        <f t="shared" si="8"/>
        <v>792800</v>
      </c>
      <c r="U15" s="52" t="str">
        <f t="shared" si="9"/>
        <v>OK</v>
      </c>
    </row>
    <row r="16" spans="1:21" ht="25.5" x14ac:dyDescent="0.25">
      <c r="A16" s="15">
        <v>1.08</v>
      </c>
      <c r="B16" s="16" t="s">
        <v>21</v>
      </c>
      <c r="C16" s="15" t="s">
        <v>7</v>
      </c>
      <c r="D16" s="15">
        <v>80</v>
      </c>
      <c r="E16" s="17">
        <v>10610</v>
      </c>
      <c r="F16" s="17">
        <f t="shared" si="0"/>
        <v>848800</v>
      </c>
      <c r="G16" s="17">
        <v>9788</v>
      </c>
      <c r="H16" s="17">
        <f t="shared" si="10"/>
        <v>783040</v>
      </c>
      <c r="I16" s="52" t="str">
        <f t="shared" si="1"/>
        <v>OK</v>
      </c>
      <c r="J16" s="17">
        <v>10460</v>
      </c>
      <c r="K16" s="17">
        <f t="shared" si="2"/>
        <v>836800</v>
      </c>
      <c r="L16" s="52" t="str">
        <f t="shared" si="3"/>
        <v>OK</v>
      </c>
      <c r="M16" s="17">
        <v>10610</v>
      </c>
      <c r="N16" s="17">
        <f t="shared" si="4"/>
        <v>848800</v>
      </c>
      <c r="O16" s="52" t="str">
        <f t="shared" si="5"/>
        <v>OK</v>
      </c>
      <c r="P16" s="17">
        <v>10200</v>
      </c>
      <c r="Q16" s="17">
        <f t="shared" si="6"/>
        <v>816000</v>
      </c>
      <c r="R16" s="52" t="str">
        <f t="shared" si="7"/>
        <v>OK</v>
      </c>
      <c r="S16" s="17">
        <v>10504</v>
      </c>
      <c r="T16" s="17">
        <f t="shared" si="8"/>
        <v>840320</v>
      </c>
      <c r="U16" s="52" t="str">
        <f t="shared" si="9"/>
        <v>OK</v>
      </c>
    </row>
    <row r="17" spans="1:25" ht="76.5" x14ac:dyDescent="0.25">
      <c r="A17" s="15">
        <v>1.0900000000000001</v>
      </c>
      <c r="B17" s="16" t="s">
        <v>8</v>
      </c>
      <c r="C17" s="15" t="s">
        <v>2</v>
      </c>
      <c r="D17" s="15">
        <v>4</v>
      </c>
      <c r="E17" s="18">
        <v>105000</v>
      </c>
      <c r="F17" s="17">
        <f t="shared" si="0"/>
        <v>420000</v>
      </c>
      <c r="G17" s="18">
        <v>96863</v>
      </c>
      <c r="H17" s="17">
        <f t="shared" si="10"/>
        <v>387452</v>
      </c>
      <c r="I17" s="52" t="str">
        <f t="shared" si="1"/>
        <v>OK</v>
      </c>
      <c r="J17" s="18">
        <v>103580</v>
      </c>
      <c r="K17" s="17">
        <f t="shared" si="2"/>
        <v>414320</v>
      </c>
      <c r="L17" s="52" t="str">
        <f t="shared" si="3"/>
        <v>OK</v>
      </c>
      <c r="M17" s="18">
        <v>105000</v>
      </c>
      <c r="N17" s="17">
        <f t="shared" si="4"/>
        <v>420000</v>
      </c>
      <c r="O17" s="52" t="str">
        <f t="shared" si="5"/>
        <v>OK</v>
      </c>
      <c r="P17" s="18">
        <v>104000</v>
      </c>
      <c r="Q17" s="17">
        <f t="shared" si="6"/>
        <v>416000</v>
      </c>
      <c r="R17" s="52" t="str">
        <f t="shared" si="7"/>
        <v>OK</v>
      </c>
      <c r="S17" s="18">
        <v>103950</v>
      </c>
      <c r="T17" s="17">
        <f t="shared" si="8"/>
        <v>415800</v>
      </c>
      <c r="U17" s="52" t="str">
        <f t="shared" si="9"/>
        <v>OK</v>
      </c>
    </row>
    <row r="18" spans="1:25" ht="15" x14ac:dyDescent="0.25">
      <c r="A18" s="15">
        <v>1.1000000000000001</v>
      </c>
      <c r="B18" s="16" t="s">
        <v>48</v>
      </c>
      <c r="C18" s="15" t="s">
        <v>2</v>
      </c>
      <c r="D18" s="15">
        <v>4</v>
      </c>
      <c r="E18" s="17">
        <v>29110</v>
      </c>
      <c r="F18" s="17">
        <f t="shared" si="0"/>
        <v>116440</v>
      </c>
      <c r="G18" s="17">
        <v>26854</v>
      </c>
      <c r="H18" s="17">
        <f t="shared" si="10"/>
        <v>107416</v>
      </c>
      <c r="I18" s="52" t="str">
        <f t="shared" si="1"/>
        <v>OK</v>
      </c>
      <c r="J18" s="17">
        <v>28710</v>
      </c>
      <c r="K18" s="17">
        <f t="shared" si="2"/>
        <v>114840</v>
      </c>
      <c r="L18" s="52" t="str">
        <f t="shared" si="3"/>
        <v>OK</v>
      </c>
      <c r="M18" s="17">
        <v>29110</v>
      </c>
      <c r="N18" s="17">
        <f t="shared" si="4"/>
        <v>116440</v>
      </c>
      <c r="O18" s="52" t="str">
        <f t="shared" si="5"/>
        <v>OK</v>
      </c>
      <c r="P18" s="17">
        <v>29000</v>
      </c>
      <c r="Q18" s="17">
        <f t="shared" si="6"/>
        <v>116000</v>
      </c>
      <c r="R18" s="52" t="str">
        <f t="shared" si="7"/>
        <v>OK</v>
      </c>
      <c r="S18" s="17">
        <v>28819</v>
      </c>
      <c r="T18" s="17">
        <f t="shared" si="8"/>
        <v>115276</v>
      </c>
      <c r="U18" s="52" t="str">
        <f t="shared" si="9"/>
        <v>OK</v>
      </c>
    </row>
    <row r="19" spans="1:25" ht="51" x14ac:dyDescent="0.25">
      <c r="A19" s="15">
        <v>1.1100000000000001</v>
      </c>
      <c r="B19" s="16" t="s">
        <v>9</v>
      </c>
      <c r="C19" s="15" t="s">
        <v>2</v>
      </c>
      <c r="D19" s="15">
        <v>4</v>
      </c>
      <c r="E19" s="18">
        <v>95000</v>
      </c>
      <c r="F19" s="17">
        <f t="shared" si="0"/>
        <v>380000</v>
      </c>
      <c r="G19" s="18">
        <v>87638</v>
      </c>
      <c r="H19" s="17">
        <f t="shared" si="10"/>
        <v>350552</v>
      </c>
      <c r="I19" s="52" t="str">
        <f t="shared" si="1"/>
        <v>OK</v>
      </c>
      <c r="J19" s="18">
        <v>93710</v>
      </c>
      <c r="K19" s="17">
        <f t="shared" si="2"/>
        <v>374840</v>
      </c>
      <c r="L19" s="52" t="str">
        <f t="shared" si="3"/>
        <v>OK</v>
      </c>
      <c r="M19" s="18">
        <v>95000</v>
      </c>
      <c r="N19" s="17">
        <f t="shared" si="4"/>
        <v>380000</v>
      </c>
      <c r="O19" s="52" t="str">
        <f t="shared" si="5"/>
        <v>OK</v>
      </c>
      <c r="P19" s="18">
        <v>94500</v>
      </c>
      <c r="Q19" s="17">
        <f t="shared" si="6"/>
        <v>378000</v>
      </c>
      <c r="R19" s="52" t="str">
        <f t="shared" si="7"/>
        <v>OK</v>
      </c>
      <c r="S19" s="18">
        <v>94050</v>
      </c>
      <c r="T19" s="17">
        <f t="shared" si="8"/>
        <v>376200</v>
      </c>
      <c r="U19" s="52" t="str">
        <f t="shared" si="9"/>
        <v>OK</v>
      </c>
    </row>
    <row r="20" spans="1:25" ht="25.5" x14ac:dyDescent="0.25">
      <c r="A20" s="15">
        <v>1.1200000000000001</v>
      </c>
      <c r="B20" s="16" t="s">
        <v>49</v>
      </c>
      <c r="C20" s="15" t="s">
        <v>2</v>
      </c>
      <c r="D20" s="15">
        <v>4</v>
      </c>
      <c r="E20" s="17">
        <v>28610</v>
      </c>
      <c r="F20" s="17">
        <f t="shared" si="0"/>
        <v>114440</v>
      </c>
      <c r="G20" s="17">
        <v>26393</v>
      </c>
      <c r="H20" s="17">
        <f t="shared" si="10"/>
        <v>105572</v>
      </c>
      <c r="I20" s="52" t="str">
        <f t="shared" si="1"/>
        <v>OK</v>
      </c>
      <c r="J20" s="17">
        <v>28220</v>
      </c>
      <c r="K20" s="17">
        <f t="shared" si="2"/>
        <v>112880</v>
      </c>
      <c r="L20" s="52" t="str">
        <f t="shared" si="3"/>
        <v>OK</v>
      </c>
      <c r="M20" s="17">
        <v>28610</v>
      </c>
      <c r="N20" s="17">
        <f t="shared" si="4"/>
        <v>114440</v>
      </c>
      <c r="O20" s="52" t="str">
        <f t="shared" si="5"/>
        <v>OK</v>
      </c>
      <c r="P20" s="17">
        <v>28500</v>
      </c>
      <c r="Q20" s="17">
        <f t="shared" si="6"/>
        <v>114000</v>
      </c>
      <c r="R20" s="52" t="str">
        <f t="shared" si="7"/>
        <v>OK</v>
      </c>
      <c r="S20" s="17">
        <v>28324</v>
      </c>
      <c r="T20" s="17">
        <f t="shared" si="8"/>
        <v>113296</v>
      </c>
      <c r="U20" s="52" t="str">
        <f t="shared" si="9"/>
        <v>OK</v>
      </c>
    </row>
    <row r="21" spans="1:25" ht="25.5" x14ac:dyDescent="0.25">
      <c r="A21" s="15">
        <v>1.1299999999999999</v>
      </c>
      <c r="B21" s="16" t="s">
        <v>5</v>
      </c>
      <c r="C21" s="15" t="s">
        <v>7</v>
      </c>
      <c r="D21" s="15">
        <v>140</v>
      </c>
      <c r="E21" s="17">
        <v>17050</v>
      </c>
      <c r="F21" s="17">
        <f t="shared" si="0"/>
        <v>2387000</v>
      </c>
      <c r="G21" s="17">
        <v>15729</v>
      </c>
      <c r="H21" s="17">
        <f t="shared" si="10"/>
        <v>2202060</v>
      </c>
      <c r="I21" s="52" t="str">
        <f t="shared" si="1"/>
        <v>OK</v>
      </c>
      <c r="J21" s="17">
        <v>16810</v>
      </c>
      <c r="K21" s="17">
        <f t="shared" si="2"/>
        <v>2353400</v>
      </c>
      <c r="L21" s="52" t="str">
        <f t="shared" si="3"/>
        <v>OK</v>
      </c>
      <c r="M21" s="17">
        <v>17050</v>
      </c>
      <c r="N21" s="17">
        <f t="shared" si="4"/>
        <v>2387000</v>
      </c>
      <c r="O21" s="52" t="str">
        <f t="shared" si="5"/>
        <v>OK</v>
      </c>
      <c r="P21" s="17">
        <v>17000</v>
      </c>
      <c r="Q21" s="17">
        <f t="shared" si="6"/>
        <v>2380000</v>
      </c>
      <c r="R21" s="52" t="str">
        <f t="shared" si="7"/>
        <v>OK</v>
      </c>
      <c r="S21" s="17">
        <v>16880</v>
      </c>
      <c r="T21" s="17">
        <f t="shared" si="8"/>
        <v>2363200</v>
      </c>
      <c r="U21" s="52" t="str">
        <f t="shared" si="9"/>
        <v>OK</v>
      </c>
    </row>
    <row r="22" spans="1:25" ht="38.25" x14ac:dyDescent="0.25">
      <c r="A22" s="15">
        <v>1.1399999999999999</v>
      </c>
      <c r="B22" s="16" t="s">
        <v>10</v>
      </c>
      <c r="C22" s="15" t="s">
        <v>7</v>
      </c>
      <c r="D22" s="15">
        <v>90</v>
      </c>
      <c r="E22" s="17">
        <v>41740</v>
      </c>
      <c r="F22" s="17">
        <f t="shared" si="0"/>
        <v>3756600</v>
      </c>
      <c r="G22" s="17">
        <v>38505</v>
      </c>
      <c r="H22" s="17">
        <f t="shared" si="10"/>
        <v>3465450</v>
      </c>
      <c r="I22" s="52" t="str">
        <f t="shared" si="1"/>
        <v>OK</v>
      </c>
      <c r="J22" s="17">
        <v>41170</v>
      </c>
      <c r="K22" s="17">
        <f t="shared" si="2"/>
        <v>3705300</v>
      </c>
      <c r="L22" s="52" t="str">
        <f t="shared" si="3"/>
        <v>OK</v>
      </c>
      <c r="M22" s="17">
        <v>41740</v>
      </c>
      <c r="N22" s="17">
        <f t="shared" si="4"/>
        <v>3756600</v>
      </c>
      <c r="O22" s="52" t="str">
        <f t="shared" si="5"/>
        <v>OK</v>
      </c>
      <c r="P22" s="17">
        <v>41500</v>
      </c>
      <c r="Q22" s="17">
        <f t="shared" si="6"/>
        <v>3735000</v>
      </c>
      <c r="R22" s="52" t="str">
        <f t="shared" si="7"/>
        <v>OK</v>
      </c>
      <c r="S22" s="17">
        <v>41323</v>
      </c>
      <c r="T22" s="17">
        <f t="shared" si="8"/>
        <v>3719070</v>
      </c>
      <c r="U22" s="52" t="str">
        <f t="shared" si="9"/>
        <v>OK</v>
      </c>
    </row>
    <row r="23" spans="1:25" ht="25.5" x14ac:dyDescent="0.25">
      <c r="A23" s="15">
        <v>1.1499999999999999</v>
      </c>
      <c r="B23" s="16" t="s">
        <v>11</v>
      </c>
      <c r="C23" s="15" t="s">
        <v>2</v>
      </c>
      <c r="D23" s="15">
        <v>1</v>
      </c>
      <c r="E23" s="18">
        <v>15000</v>
      </c>
      <c r="F23" s="17">
        <f t="shared" si="0"/>
        <v>15000</v>
      </c>
      <c r="G23" s="18">
        <v>13838</v>
      </c>
      <c r="H23" s="17">
        <f t="shared" si="10"/>
        <v>13838</v>
      </c>
      <c r="I23" s="52" t="str">
        <f t="shared" si="1"/>
        <v>OK</v>
      </c>
      <c r="J23" s="18">
        <v>14790</v>
      </c>
      <c r="K23" s="17">
        <f t="shared" si="2"/>
        <v>14790</v>
      </c>
      <c r="L23" s="52" t="str">
        <f t="shared" si="3"/>
        <v>OK</v>
      </c>
      <c r="M23" s="18">
        <v>15000</v>
      </c>
      <c r="N23" s="17">
        <f t="shared" si="4"/>
        <v>15000</v>
      </c>
      <c r="O23" s="52" t="str">
        <f t="shared" si="5"/>
        <v>OK</v>
      </c>
      <c r="P23" s="18">
        <v>14900</v>
      </c>
      <c r="Q23" s="17">
        <f t="shared" si="6"/>
        <v>14900</v>
      </c>
      <c r="R23" s="52" t="str">
        <f t="shared" si="7"/>
        <v>OK</v>
      </c>
      <c r="S23" s="18">
        <v>14850</v>
      </c>
      <c r="T23" s="17">
        <f t="shared" si="8"/>
        <v>14850</v>
      </c>
      <c r="U23" s="52" t="str">
        <f t="shared" si="9"/>
        <v>OK</v>
      </c>
    </row>
    <row r="24" spans="1:25" ht="15" x14ac:dyDescent="0.25">
      <c r="A24" s="15">
        <v>1.1599999999999999</v>
      </c>
      <c r="B24" s="16" t="s">
        <v>53</v>
      </c>
      <c r="C24" s="15" t="s">
        <v>12</v>
      </c>
      <c r="D24" s="15">
        <v>1</v>
      </c>
      <c r="E24" s="18">
        <v>300000</v>
      </c>
      <c r="F24" s="17">
        <f t="shared" si="0"/>
        <v>300000</v>
      </c>
      <c r="G24" s="18">
        <v>276750</v>
      </c>
      <c r="H24" s="17">
        <f t="shared" si="10"/>
        <v>276750</v>
      </c>
      <c r="I24" s="52" t="str">
        <f t="shared" si="1"/>
        <v>OK</v>
      </c>
      <c r="J24" s="18">
        <v>295950</v>
      </c>
      <c r="K24" s="17">
        <f t="shared" si="2"/>
        <v>295950</v>
      </c>
      <c r="L24" s="52" t="str">
        <f t="shared" si="3"/>
        <v>OK</v>
      </c>
      <c r="M24" s="18">
        <v>300000</v>
      </c>
      <c r="N24" s="17">
        <f t="shared" si="4"/>
        <v>300000</v>
      </c>
      <c r="O24" s="52" t="str">
        <f t="shared" si="5"/>
        <v>OK</v>
      </c>
      <c r="P24" s="18">
        <v>280000</v>
      </c>
      <c r="Q24" s="17">
        <f t="shared" si="6"/>
        <v>280000</v>
      </c>
      <c r="R24" s="52" t="str">
        <f t="shared" si="7"/>
        <v>OK</v>
      </c>
      <c r="S24" s="18">
        <v>297000</v>
      </c>
      <c r="T24" s="17">
        <f t="shared" si="8"/>
        <v>297000</v>
      </c>
      <c r="U24" s="52" t="str">
        <f t="shared" si="9"/>
        <v>OK</v>
      </c>
    </row>
    <row r="25" spans="1:25" ht="38.25" x14ac:dyDescent="0.25">
      <c r="A25" s="15">
        <v>1.17</v>
      </c>
      <c r="B25" s="19" t="s">
        <v>42</v>
      </c>
      <c r="C25" s="15" t="s">
        <v>2</v>
      </c>
      <c r="D25" s="15">
        <v>1</v>
      </c>
      <c r="E25" s="20">
        <v>250000</v>
      </c>
      <c r="F25" s="17">
        <f t="shared" si="0"/>
        <v>250000</v>
      </c>
      <c r="G25" s="20">
        <v>230625</v>
      </c>
      <c r="H25" s="17">
        <f t="shared" si="10"/>
        <v>230625</v>
      </c>
      <c r="I25" s="52" t="str">
        <f t="shared" si="1"/>
        <v>OK</v>
      </c>
      <c r="J25" s="20">
        <v>246620</v>
      </c>
      <c r="K25" s="17">
        <f t="shared" si="2"/>
        <v>246620</v>
      </c>
      <c r="L25" s="52" t="str">
        <f t="shared" si="3"/>
        <v>OK</v>
      </c>
      <c r="M25" s="20">
        <v>250000</v>
      </c>
      <c r="N25" s="17">
        <f t="shared" si="4"/>
        <v>250000</v>
      </c>
      <c r="O25" s="52" t="str">
        <f t="shared" si="5"/>
        <v>OK</v>
      </c>
      <c r="P25" s="20">
        <v>220000</v>
      </c>
      <c r="Q25" s="17">
        <f t="shared" si="6"/>
        <v>220000</v>
      </c>
      <c r="R25" s="52" t="str">
        <f t="shared" si="7"/>
        <v>OK</v>
      </c>
      <c r="S25" s="20">
        <v>247500</v>
      </c>
      <c r="T25" s="17">
        <f t="shared" si="8"/>
        <v>247500</v>
      </c>
      <c r="U25" s="52" t="str">
        <f t="shared" si="9"/>
        <v>OK</v>
      </c>
    </row>
    <row r="26" spans="1:25" ht="38.25" x14ac:dyDescent="0.25">
      <c r="A26" s="15">
        <v>1.18</v>
      </c>
      <c r="B26" s="16" t="s">
        <v>52</v>
      </c>
      <c r="C26" s="15" t="s">
        <v>2</v>
      </c>
      <c r="D26" s="15">
        <v>2</v>
      </c>
      <c r="E26" s="18">
        <v>2456455</v>
      </c>
      <c r="F26" s="17">
        <f t="shared" si="0"/>
        <v>4912910</v>
      </c>
      <c r="G26" s="18">
        <v>2266080</v>
      </c>
      <c r="H26" s="17">
        <f t="shared" si="10"/>
        <v>4532160</v>
      </c>
      <c r="I26" s="52" t="str">
        <f t="shared" si="1"/>
        <v>OK</v>
      </c>
      <c r="J26" s="18">
        <v>2423290</v>
      </c>
      <c r="K26" s="17">
        <f t="shared" si="2"/>
        <v>4846580</v>
      </c>
      <c r="L26" s="52" t="str">
        <f t="shared" si="3"/>
        <v>OK</v>
      </c>
      <c r="M26" s="18">
        <v>2189999</v>
      </c>
      <c r="N26" s="17">
        <f t="shared" si="4"/>
        <v>4379998</v>
      </c>
      <c r="O26" s="52" t="str">
        <f t="shared" si="5"/>
        <v>OK</v>
      </c>
      <c r="P26" s="18">
        <v>2350000</v>
      </c>
      <c r="Q26" s="17">
        <f t="shared" si="6"/>
        <v>4700000</v>
      </c>
      <c r="R26" s="52" t="str">
        <f t="shared" si="7"/>
        <v>OK</v>
      </c>
      <c r="S26" s="18">
        <v>2431890</v>
      </c>
      <c r="T26" s="17">
        <f t="shared" si="8"/>
        <v>4863780</v>
      </c>
      <c r="U26" s="52" t="str">
        <f t="shared" si="9"/>
        <v>OK</v>
      </c>
      <c r="V26" s="5"/>
      <c r="W26" s="5"/>
      <c r="X26" s="5"/>
      <c r="Y26" s="5"/>
    </row>
    <row r="27" spans="1:25" ht="15" x14ac:dyDescent="0.25">
      <c r="A27" s="15">
        <v>1.19</v>
      </c>
      <c r="B27" s="16" t="s">
        <v>55</v>
      </c>
      <c r="C27" s="15" t="s">
        <v>56</v>
      </c>
      <c r="D27" s="15">
        <v>64</v>
      </c>
      <c r="E27" s="18">
        <v>11200</v>
      </c>
      <c r="F27" s="17">
        <f t="shared" si="0"/>
        <v>716800</v>
      </c>
      <c r="G27" s="18">
        <v>10332</v>
      </c>
      <c r="H27" s="17">
        <f t="shared" si="10"/>
        <v>661248</v>
      </c>
      <c r="I27" s="52" t="str">
        <f t="shared" si="1"/>
        <v>OK</v>
      </c>
      <c r="J27" s="18">
        <v>11040</v>
      </c>
      <c r="K27" s="17">
        <f t="shared" si="2"/>
        <v>706560</v>
      </c>
      <c r="L27" s="52" t="str">
        <f t="shared" si="3"/>
        <v>OK</v>
      </c>
      <c r="M27" s="18">
        <v>11200</v>
      </c>
      <c r="N27" s="17">
        <f t="shared" si="4"/>
        <v>716800</v>
      </c>
      <c r="O27" s="52" t="str">
        <f t="shared" si="5"/>
        <v>OK</v>
      </c>
      <c r="P27" s="18">
        <v>11000</v>
      </c>
      <c r="Q27" s="17">
        <f t="shared" si="6"/>
        <v>704000</v>
      </c>
      <c r="R27" s="52" t="str">
        <f t="shared" si="7"/>
        <v>OK</v>
      </c>
      <c r="S27" s="18">
        <v>11088</v>
      </c>
      <c r="T27" s="17">
        <f t="shared" si="8"/>
        <v>709632</v>
      </c>
      <c r="U27" s="52" t="str">
        <f t="shared" si="9"/>
        <v>OK</v>
      </c>
      <c r="V27" s="5"/>
      <c r="W27" s="5"/>
      <c r="X27" s="5"/>
      <c r="Y27" s="5"/>
    </row>
    <row r="28" spans="1:25" ht="15" x14ac:dyDescent="0.25">
      <c r="A28" s="44" t="s">
        <v>13</v>
      </c>
      <c r="B28" s="16" t="s">
        <v>57</v>
      </c>
      <c r="C28" s="15" t="s">
        <v>54</v>
      </c>
      <c r="D28" s="21">
        <v>120</v>
      </c>
      <c r="E28" s="18">
        <v>7800</v>
      </c>
      <c r="F28" s="17">
        <f t="shared" si="0"/>
        <v>936000</v>
      </c>
      <c r="G28" s="18">
        <v>7196</v>
      </c>
      <c r="H28" s="17">
        <f t="shared" si="10"/>
        <v>863520</v>
      </c>
      <c r="I28" s="52" t="str">
        <f t="shared" si="1"/>
        <v>OK</v>
      </c>
      <c r="J28" s="18">
        <v>7690</v>
      </c>
      <c r="K28" s="17">
        <f t="shared" si="2"/>
        <v>922800</v>
      </c>
      <c r="L28" s="52" t="str">
        <f t="shared" si="3"/>
        <v>OK</v>
      </c>
      <c r="M28" s="18">
        <v>7800</v>
      </c>
      <c r="N28" s="17">
        <f t="shared" si="4"/>
        <v>936000</v>
      </c>
      <c r="O28" s="52" t="str">
        <f t="shared" si="5"/>
        <v>OK</v>
      </c>
      <c r="P28" s="18">
        <v>7750</v>
      </c>
      <c r="Q28" s="17">
        <f t="shared" si="6"/>
        <v>930000</v>
      </c>
      <c r="R28" s="52" t="str">
        <f t="shared" si="7"/>
        <v>OK</v>
      </c>
      <c r="S28" s="18">
        <v>7722</v>
      </c>
      <c r="T28" s="17">
        <f t="shared" si="8"/>
        <v>926640</v>
      </c>
      <c r="U28" s="52" t="str">
        <f t="shared" si="9"/>
        <v>OK</v>
      </c>
      <c r="V28" s="5"/>
      <c r="W28" s="5"/>
      <c r="X28" s="5">
        <f>1021000/8500</f>
        <v>120.11764705882354</v>
      </c>
      <c r="Y28" s="5"/>
    </row>
    <row r="29" spans="1:25" ht="15" x14ac:dyDescent="0.25">
      <c r="A29" s="15">
        <v>1.21</v>
      </c>
      <c r="B29" s="16" t="s">
        <v>62</v>
      </c>
      <c r="C29" s="15" t="s">
        <v>12</v>
      </c>
      <c r="D29" s="21">
        <v>1</v>
      </c>
      <c r="E29" s="18">
        <v>120000</v>
      </c>
      <c r="F29" s="17">
        <f t="shared" si="0"/>
        <v>120000</v>
      </c>
      <c r="G29" s="18">
        <v>110700</v>
      </c>
      <c r="H29" s="17">
        <f>ROUND($D29*G29,0)</f>
        <v>110700</v>
      </c>
      <c r="I29" s="52" t="str">
        <f t="shared" si="1"/>
        <v>OK</v>
      </c>
      <c r="J29" s="18">
        <v>118380</v>
      </c>
      <c r="K29" s="17">
        <f t="shared" si="2"/>
        <v>118380</v>
      </c>
      <c r="L29" s="52" t="str">
        <f t="shared" si="3"/>
        <v>OK</v>
      </c>
      <c r="M29" s="18">
        <v>120000</v>
      </c>
      <c r="N29" s="17">
        <f t="shared" si="4"/>
        <v>120000</v>
      </c>
      <c r="O29" s="52" t="str">
        <f t="shared" si="5"/>
        <v>OK</v>
      </c>
      <c r="P29" s="18">
        <v>119000</v>
      </c>
      <c r="Q29" s="17">
        <f t="shared" si="6"/>
        <v>119000</v>
      </c>
      <c r="R29" s="52" t="str">
        <f t="shared" si="7"/>
        <v>OK</v>
      </c>
      <c r="S29" s="18">
        <v>118800</v>
      </c>
      <c r="T29" s="17">
        <f t="shared" si="8"/>
        <v>118800</v>
      </c>
      <c r="U29" s="52" t="str">
        <f t="shared" si="9"/>
        <v>OK</v>
      </c>
      <c r="V29" s="5"/>
      <c r="W29" s="5"/>
      <c r="X29" s="5"/>
      <c r="Y29" s="5"/>
    </row>
    <row r="30" spans="1:25" ht="15" x14ac:dyDescent="0.25">
      <c r="A30" s="15"/>
      <c r="B30" s="22" t="s">
        <v>41</v>
      </c>
      <c r="C30" s="2"/>
      <c r="D30" s="2"/>
      <c r="E30" s="23"/>
      <c r="F30" s="23">
        <f>SUM(F8:F29)</f>
        <v>22022282</v>
      </c>
      <c r="G30" s="23">
        <v>0</v>
      </c>
      <c r="H30" s="23">
        <f>SUM(H8:H29)</f>
        <v>20315666</v>
      </c>
      <c r="I30" s="52"/>
      <c r="J30" s="23"/>
      <c r="K30" s="23">
        <f>SUM(K8:K29)</f>
        <v>21720100</v>
      </c>
      <c r="L30" s="52"/>
      <c r="M30" s="23"/>
      <c r="N30" s="23">
        <f>SUM(N8:N29)</f>
        <v>21489370</v>
      </c>
      <c r="O30" s="52"/>
      <c r="P30" s="23"/>
      <c r="Q30" s="23">
        <f>SUM(Q8:Q29)</f>
        <v>21582900</v>
      </c>
      <c r="R30" s="52"/>
      <c r="S30" s="23">
        <v>0</v>
      </c>
      <c r="T30" s="23">
        <f>SUM(T8:T29)</f>
        <v>21802154</v>
      </c>
      <c r="U30" s="52"/>
      <c r="V30" s="5"/>
      <c r="W30" s="5"/>
      <c r="X30" s="5"/>
      <c r="Y30" s="5"/>
    </row>
    <row r="31" spans="1:25" ht="15" x14ac:dyDescent="0.25">
      <c r="A31" s="2">
        <v>2</v>
      </c>
      <c r="B31" s="42" t="s">
        <v>51</v>
      </c>
      <c r="C31" s="2"/>
      <c r="D31" s="2"/>
      <c r="E31" s="23"/>
      <c r="F31" s="23"/>
      <c r="G31" s="23">
        <v>0</v>
      </c>
      <c r="H31" s="17">
        <f>ROUND($D31*G31,0)</f>
        <v>0</v>
      </c>
      <c r="I31" s="52"/>
      <c r="J31" s="23"/>
      <c r="K31" s="17">
        <f t="shared" ref="K31:K69" si="11">ROUND($D31*J31,0)</f>
        <v>0</v>
      </c>
      <c r="L31" s="52"/>
      <c r="M31" s="23"/>
      <c r="N31" s="17">
        <f t="shared" ref="N31:N69" si="12">ROUND($D31*M31,0)</f>
        <v>0</v>
      </c>
      <c r="O31" s="52"/>
      <c r="P31" s="23"/>
      <c r="Q31" s="17">
        <f t="shared" ref="Q31:Q69" si="13">ROUND($D31*P31,0)</f>
        <v>0</v>
      </c>
      <c r="R31" s="52"/>
      <c r="S31" s="23">
        <v>0</v>
      </c>
      <c r="T31" s="17">
        <f t="shared" ref="T31:T69" si="14">ROUND($D31*S31,0)</f>
        <v>0</v>
      </c>
      <c r="U31" s="52"/>
      <c r="V31" s="5"/>
      <c r="W31" s="5"/>
      <c r="X31" s="5"/>
      <c r="Y31" s="5"/>
    </row>
    <row r="32" spans="1:25" ht="38.25" x14ac:dyDescent="0.25">
      <c r="A32" s="15">
        <v>2.0099999999999998</v>
      </c>
      <c r="B32" s="16" t="s">
        <v>3</v>
      </c>
      <c r="C32" s="15" t="s">
        <v>2</v>
      </c>
      <c r="D32" s="15">
        <v>1</v>
      </c>
      <c r="E32" s="20">
        <v>1315000</v>
      </c>
      <c r="F32" s="17">
        <f t="shared" ref="F32:F38" si="15">ROUND(D32*E32,0)</f>
        <v>1315000</v>
      </c>
      <c r="G32" s="20">
        <v>1213088</v>
      </c>
      <c r="H32" s="17">
        <f t="shared" ref="H32:H69" si="16">ROUND($D32*G32,0)</f>
        <v>1213088</v>
      </c>
      <c r="I32" s="52" t="str">
        <f t="shared" ref="I32:I38" si="17">+IF(G32&lt;=$E32,"OK","NO OK")</f>
        <v>OK</v>
      </c>
      <c r="J32" s="20">
        <v>1297240</v>
      </c>
      <c r="K32" s="17">
        <f t="shared" si="11"/>
        <v>1297240</v>
      </c>
      <c r="L32" s="52" t="str">
        <f t="shared" si="3"/>
        <v>OK</v>
      </c>
      <c r="M32" s="20">
        <v>1315000</v>
      </c>
      <c r="N32" s="17">
        <f t="shared" si="12"/>
        <v>1315000</v>
      </c>
      <c r="O32" s="52" t="str">
        <f t="shared" ref="O32:O38" si="18">+IF(M32&lt;=$E32,"OK","NO OK")</f>
        <v>OK</v>
      </c>
      <c r="P32" s="20">
        <v>1300000</v>
      </c>
      <c r="Q32" s="17">
        <f t="shared" si="13"/>
        <v>1300000</v>
      </c>
      <c r="R32" s="52" t="str">
        <f t="shared" ref="R32:R38" si="19">+IF(P32&lt;=$E32,"OK","NO OK")</f>
        <v>OK</v>
      </c>
      <c r="S32" s="20">
        <v>1301850</v>
      </c>
      <c r="T32" s="17">
        <f t="shared" si="14"/>
        <v>1301850</v>
      </c>
      <c r="U32" s="52" t="str">
        <f t="shared" ref="U32:U38" si="20">+IF(S32&lt;=$E32,"OK","NO OK")</f>
        <v>OK</v>
      </c>
      <c r="V32" s="5"/>
      <c r="W32" s="5"/>
      <c r="X32" s="6"/>
      <c r="Y32" s="5"/>
    </row>
    <row r="33" spans="1:25" ht="63.75" x14ac:dyDescent="0.25">
      <c r="A33" s="15">
        <v>2.02</v>
      </c>
      <c r="B33" s="16" t="s">
        <v>22</v>
      </c>
      <c r="C33" s="15" t="s">
        <v>2</v>
      </c>
      <c r="D33" s="15">
        <v>60</v>
      </c>
      <c r="E33" s="17">
        <v>84726</v>
      </c>
      <c r="F33" s="17">
        <f t="shared" si="15"/>
        <v>5083560</v>
      </c>
      <c r="G33" s="17">
        <v>78160</v>
      </c>
      <c r="H33" s="17">
        <f t="shared" si="16"/>
        <v>4689600</v>
      </c>
      <c r="I33" s="52" t="str">
        <f t="shared" si="17"/>
        <v>OK</v>
      </c>
      <c r="J33" s="17">
        <v>83580</v>
      </c>
      <c r="K33" s="17">
        <f t="shared" si="11"/>
        <v>5014800</v>
      </c>
      <c r="L33" s="52" t="str">
        <f t="shared" si="3"/>
        <v>OK</v>
      </c>
      <c r="M33" s="17">
        <v>84726</v>
      </c>
      <c r="N33" s="17">
        <f t="shared" si="12"/>
        <v>5083560</v>
      </c>
      <c r="O33" s="52" t="str">
        <f t="shared" si="18"/>
        <v>OK</v>
      </c>
      <c r="P33" s="17">
        <v>82000</v>
      </c>
      <c r="Q33" s="17">
        <f t="shared" si="13"/>
        <v>4920000</v>
      </c>
      <c r="R33" s="52" t="str">
        <f t="shared" si="19"/>
        <v>OK</v>
      </c>
      <c r="S33" s="17">
        <v>83879</v>
      </c>
      <c r="T33" s="17">
        <f t="shared" si="14"/>
        <v>5032740</v>
      </c>
      <c r="U33" s="52" t="str">
        <f t="shared" si="20"/>
        <v>OK</v>
      </c>
      <c r="V33" s="5"/>
      <c r="W33" s="5"/>
      <c r="X33" s="5"/>
      <c r="Y33" s="5"/>
    </row>
    <row r="34" spans="1:25" ht="63.75" x14ac:dyDescent="0.25">
      <c r="A34" s="15">
        <v>2.0299999999999998</v>
      </c>
      <c r="B34" s="16" t="s">
        <v>15</v>
      </c>
      <c r="C34" s="15" t="s">
        <v>2</v>
      </c>
      <c r="D34" s="15">
        <v>6</v>
      </c>
      <c r="E34" s="17">
        <v>159732</v>
      </c>
      <c r="F34" s="17">
        <f t="shared" si="15"/>
        <v>958392</v>
      </c>
      <c r="G34" s="17">
        <v>147353</v>
      </c>
      <c r="H34" s="17">
        <f t="shared" si="16"/>
        <v>884118</v>
      </c>
      <c r="I34" s="52" t="str">
        <f t="shared" si="17"/>
        <v>OK</v>
      </c>
      <c r="J34" s="17">
        <v>157570</v>
      </c>
      <c r="K34" s="17">
        <f t="shared" si="11"/>
        <v>945420</v>
      </c>
      <c r="L34" s="52" t="str">
        <f t="shared" si="3"/>
        <v>OK</v>
      </c>
      <c r="M34" s="17">
        <v>159732</v>
      </c>
      <c r="N34" s="17">
        <f t="shared" si="12"/>
        <v>958392</v>
      </c>
      <c r="O34" s="52" t="str">
        <f t="shared" si="18"/>
        <v>OK</v>
      </c>
      <c r="P34" s="17">
        <v>159000</v>
      </c>
      <c r="Q34" s="17">
        <f t="shared" si="13"/>
        <v>954000</v>
      </c>
      <c r="R34" s="52" t="str">
        <f t="shared" si="19"/>
        <v>OK</v>
      </c>
      <c r="S34" s="17">
        <v>158135</v>
      </c>
      <c r="T34" s="17">
        <f t="shared" si="14"/>
        <v>948810</v>
      </c>
      <c r="U34" s="52" t="str">
        <f t="shared" si="20"/>
        <v>OK</v>
      </c>
    </row>
    <row r="35" spans="1:25" ht="15" x14ac:dyDescent="0.25">
      <c r="A35" s="15">
        <v>2.04</v>
      </c>
      <c r="B35" s="19" t="s">
        <v>16</v>
      </c>
      <c r="C35" s="15" t="s">
        <v>7</v>
      </c>
      <c r="D35" s="15">
        <v>2135</v>
      </c>
      <c r="E35" s="17">
        <v>4677</v>
      </c>
      <c r="F35" s="17">
        <f t="shared" si="15"/>
        <v>9985395</v>
      </c>
      <c r="G35" s="17">
        <v>4315</v>
      </c>
      <c r="H35" s="17">
        <f t="shared" si="16"/>
        <v>9212525</v>
      </c>
      <c r="I35" s="52" t="str">
        <f t="shared" si="17"/>
        <v>OK</v>
      </c>
      <c r="J35" s="17">
        <v>4610</v>
      </c>
      <c r="K35" s="17">
        <f t="shared" si="11"/>
        <v>9842350</v>
      </c>
      <c r="L35" s="52" t="str">
        <f t="shared" si="3"/>
        <v>OK</v>
      </c>
      <c r="M35" s="17">
        <v>4677</v>
      </c>
      <c r="N35" s="17">
        <f t="shared" si="12"/>
        <v>9985395</v>
      </c>
      <c r="O35" s="52" t="str">
        <f t="shared" si="18"/>
        <v>OK</v>
      </c>
      <c r="P35" s="17">
        <v>4570</v>
      </c>
      <c r="Q35" s="17">
        <f t="shared" si="13"/>
        <v>9756950</v>
      </c>
      <c r="R35" s="52" t="str">
        <f t="shared" si="19"/>
        <v>OK</v>
      </c>
      <c r="S35" s="17">
        <v>4630</v>
      </c>
      <c r="T35" s="17">
        <f t="shared" si="14"/>
        <v>9885050</v>
      </c>
      <c r="U35" s="52" t="str">
        <f t="shared" si="20"/>
        <v>OK</v>
      </c>
    </row>
    <row r="36" spans="1:25" ht="25.5" x14ac:dyDescent="0.25">
      <c r="A36" s="15">
        <v>2.0499999999999998</v>
      </c>
      <c r="B36" s="19" t="s">
        <v>17</v>
      </c>
      <c r="C36" s="24" t="s">
        <v>2</v>
      </c>
      <c r="D36" s="15">
        <v>72</v>
      </c>
      <c r="E36" s="25">
        <v>28000</v>
      </c>
      <c r="F36" s="17">
        <f t="shared" si="15"/>
        <v>2016000</v>
      </c>
      <c r="G36" s="25">
        <v>25830</v>
      </c>
      <c r="H36" s="17">
        <f t="shared" si="16"/>
        <v>1859760</v>
      </c>
      <c r="I36" s="52" t="str">
        <f t="shared" si="17"/>
        <v>OK</v>
      </c>
      <c r="J36" s="25">
        <v>27620</v>
      </c>
      <c r="K36" s="17">
        <f t="shared" si="11"/>
        <v>1988640</v>
      </c>
      <c r="L36" s="52" t="str">
        <f t="shared" si="3"/>
        <v>OK</v>
      </c>
      <c r="M36" s="25">
        <v>28000</v>
      </c>
      <c r="N36" s="17">
        <f t="shared" si="12"/>
        <v>2016000</v>
      </c>
      <c r="O36" s="52" t="str">
        <f t="shared" si="18"/>
        <v>OK</v>
      </c>
      <c r="P36" s="25">
        <v>27000</v>
      </c>
      <c r="Q36" s="17">
        <f t="shared" si="13"/>
        <v>1944000</v>
      </c>
      <c r="R36" s="52" t="str">
        <f t="shared" si="19"/>
        <v>OK</v>
      </c>
      <c r="S36" s="25">
        <v>27720</v>
      </c>
      <c r="T36" s="17">
        <f t="shared" si="14"/>
        <v>1995840</v>
      </c>
      <c r="U36" s="52" t="str">
        <f t="shared" si="20"/>
        <v>OK</v>
      </c>
    </row>
    <row r="37" spans="1:25" ht="25.5" x14ac:dyDescent="0.25">
      <c r="A37" s="15">
        <v>2.06</v>
      </c>
      <c r="B37" s="19" t="s">
        <v>18</v>
      </c>
      <c r="C37" s="15" t="s">
        <v>2</v>
      </c>
      <c r="D37" s="15">
        <v>72</v>
      </c>
      <c r="E37" s="25">
        <v>36000</v>
      </c>
      <c r="F37" s="17">
        <f t="shared" si="15"/>
        <v>2592000</v>
      </c>
      <c r="G37" s="25">
        <v>33210</v>
      </c>
      <c r="H37" s="17">
        <f t="shared" si="16"/>
        <v>2391120</v>
      </c>
      <c r="I37" s="52" t="str">
        <f t="shared" si="17"/>
        <v>OK</v>
      </c>
      <c r="J37" s="25">
        <v>35510</v>
      </c>
      <c r="K37" s="17">
        <f t="shared" si="11"/>
        <v>2556720</v>
      </c>
      <c r="L37" s="52" t="str">
        <f t="shared" si="3"/>
        <v>OK</v>
      </c>
      <c r="M37" s="25">
        <v>36000</v>
      </c>
      <c r="N37" s="17">
        <f t="shared" si="12"/>
        <v>2592000</v>
      </c>
      <c r="O37" s="52" t="str">
        <f t="shared" si="18"/>
        <v>OK</v>
      </c>
      <c r="P37" s="25">
        <v>35000</v>
      </c>
      <c r="Q37" s="17">
        <f t="shared" si="13"/>
        <v>2520000</v>
      </c>
      <c r="R37" s="52" t="str">
        <f t="shared" si="19"/>
        <v>OK</v>
      </c>
      <c r="S37" s="25">
        <v>35640</v>
      </c>
      <c r="T37" s="17">
        <f t="shared" si="14"/>
        <v>2566080</v>
      </c>
      <c r="U37" s="52" t="str">
        <f t="shared" si="20"/>
        <v>OK</v>
      </c>
    </row>
    <row r="38" spans="1:25" ht="15" x14ac:dyDescent="0.25">
      <c r="A38" s="15">
        <v>2.0699999999999998</v>
      </c>
      <c r="B38" s="16" t="s">
        <v>14</v>
      </c>
      <c r="C38" s="15" t="s">
        <v>2</v>
      </c>
      <c r="D38" s="15">
        <v>72</v>
      </c>
      <c r="E38" s="18">
        <v>12000</v>
      </c>
      <c r="F38" s="17">
        <f t="shared" si="15"/>
        <v>864000</v>
      </c>
      <c r="G38" s="18">
        <v>11070</v>
      </c>
      <c r="H38" s="17">
        <f t="shared" si="16"/>
        <v>797040</v>
      </c>
      <c r="I38" s="52" t="str">
        <f t="shared" si="17"/>
        <v>OK</v>
      </c>
      <c r="J38" s="18">
        <v>11830</v>
      </c>
      <c r="K38" s="17">
        <f t="shared" si="11"/>
        <v>851760</v>
      </c>
      <c r="L38" s="52" t="str">
        <f t="shared" si="3"/>
        <v>OK</v>
      </c>
      <c r="M38" s="18">
        <v>12000</v>
      </c>
      <c r="N38" s="17">
        <f t="shared" si="12"/>
        <v>864000</v>
      </c>
      <c r="O38" s="52" t="str">
        <f t="shared" si="18"/>
        <v>OK</v>
      </c>
      <c r="P38" s="18">
        <v>11900</v>
      </c>
      <c r="Q38" s="17">
        <f t="shared" si="13"/>
        <v>856800</v>
      </c>
      <c r="R38" s="52" t="str">
        <f t="shared" si="19"/>
        <v>OK</v>
      </c>
      <c r="S38" s="18">
        <v>11880</v>
      </c>
      <c r="T38" s="17">
        <f t="shared" si="14"/>
        <v>855360</v>
      </c>
      <c r="U38" s="52" t="str">
        <f t="shared" si="20"/>
        <v>OK</v>
      </c>
    </row>
    <row r="39" spans="1:25" ht="15" x14ac:dyDescent="0.25">
      <c r="A39" s="15"/>
      <c r="B39" s="41" t="s">
        <v>60</v>
      </c>
      <c r="C39" s="15"/>
      <c r="D39" s="15"/>
      <c r="E39" s="25"/>
      <c r="F39" s="23">
        <f>SUM(F31:F38)</f>
        <v>22814347</v>
      </c>
      <c r="G39" s="25">
        <v>0</v>
      </c>
      <c r="H39" s="23">
        <f>SUM(H31:H38)</f>
        <v>21047251</v>
      </c>
      <c r="I39" s="52"/>
      <c r="J39" s="25"/>
      <c r="K39" s="23">
        <f>SUM(K31:K38)</f>
        <v>22496930</v>
      </c>
      <c r="L39" s="52"/>
      <c r="M39" s="25"/>
      <c r="N39" s="23">
        <f>SUM(N31:N38)</f>
        <v>22814347</v>
      </c>
      <c r="O39" s="52"/>
      <c r="P39" s="25"/>
      <c r="Q39" s="23">
        <f>SUM(Q31:Q38)</f>
        <v>22251750</v>
      </c>
      <c r="R39" s="52"/>
      <c r="S39" s="25">
        <v>0</v>
      </c>
      <c r="T39" s="23">
        <f>SUM(T31:T38)</f>
        <v>22585730</v>
      </c>
      <c r="U39" s="52"/>
    </row>
    <row r="40" spans="1:25" ht="25.5" x14ac:dyDescent="0.25">
      <c r="A40" s="27">
        <v>3</v>
      </c>
      <c r="B40" s="43" t="s">
        <v>61</v>
      </c>
      <c r="C40" s="28"/>
      <c r="D40" s="29"/>
      <c r="E40" s="30"/>
      <c r="F40" s="30"/>
      <c r="G40" s="30">
        <v>0</v>
      </c>
      <c r="H40" s="17">
        <f t="shared" si="16"/>
        <v>0</v>
      </c>
      <c r="I40" s="52"/>
      <c r="J40" s="30"/>
      <c r="K40" s="17">
        <f t="shared" si="11"/>
        <v>0</v>
      </c>
      <c r="L40" s="52"/>
      <c r="M40" s="30"/>
      <c r="N40" s="17">
        <f t="shared" si="12"/>
        <v>0</v>
      </c>
      <c r="O40" s="52"/>
      <c r="P40" s="30"/>
      <c r="Q40" s="17">
        <f t="shared" si="13"/>
        <v>0</v>
      </c>
      <c r="R40" s="52"/>
      <c r="S40" s="30">
        <v>0</v>
      </c>
      <c r="T40" s="17">
        <f t="shared" si="14"/>
        <v>0</v>
      </c>
      <c r="U40" s="52"/>
    </row>
    <row r="41" spans="1:25" ht="15" x14ac:dyDescent="0.25">
      <c r="A41" s="15">
        <v>3.01</v>
      </c>
      <c r="B41" s="19" t="s">
        <v>23</v>
      </c>
      <c r="C41" s="31" t="s">
        <v>2</v>
      </c>
      <c r="D41" s="31">
        <v>4</v>
      </c>
      <c r="E41" s="32">
        <v>200000</v>
      </c>
      <c r="F41" s="17">
        <f t="shared" ref="F41:F55" si="21">ROUND(D41*E41,0)</f>
        <v>800000</v>
      </c>
      <c r="G41" s="32">
        <v>184500</v>
      </c>
      <c r="H41" s="17">
        <f t="shared" si="16"/>
        <v>738000</v>
      </c>
      <c r="I41" s="52" t="str">
        <f t="shared" ref="I41:I55" si="22">+IF(G41&lt;=$E41,"OK","NO OK")</f>
        <v>OK</v>
      </c>
      <c r="J41" s="32">
        <v>197300</v>
      </c>
      <c r="K41" s="17">
        <f t="shared" si="11"/>
        <v>789200</v>
      </c>
      <c r="L41" s="52" t="str">
        <f t="shared" si="3"/>
        <v>OK</v>
      </c>
      <c r="M41" s="32">
        <v>200000</v>
      </c>
      <c r="N41" s="17">
        <f t="shared" si="12"/>
        <v>800000</v>
      </c>
      <c r="O41" s="52" t="str">
        <f t="shared" ref="O41:O55" si="23">+IF(M41&lt;=$E41,"OK","NO OK")</f>
        <v>OK</v>
      </c>
      <c r="P41" s="32">
        <v>190000</v>
      </c>
      <c r="Q41" s="17">
        <f t="shared" si="13"/>
        <v>760000</v>
      </c>
      <c r="R41" s="52" t="str">
        <f t="shared" ref="R41:R55" si="24">+IF(P41&lt;=$E41,"OK","NO OK")</f>
        <v>OK</v>
      </c>
      <c r="S41" s="32">
        <v>198000</v>
      </c>
      <c r="T41" s="17">
        <f t="shared" si="14"/>
        <v>792000</v>
      </c>
      <c r="U41" s="52" t="str">
        <f t="shared" ref="U41:U55" si="25">+IF(S41&lt;=$E41,"OK","NO OK")</f>
        <v>OK</v>
      </c>
    </row>
    <row r="42" spans="1:25" ht="15" x14ac:dyDescent="0.25">
      <c r="A42" s="15">
        <v>3.02</v>
      </c>
      <c r="B42" s="19" t="s">
        <v>24</v>
      </c>
      <c r="C42" s="31" t="s">
        <v>2</v>
      </c>
      <c r="D42" s="31">
        <v>4</v>
      </c>
      <c r="E42" s="32">
        <v>110000</v>
      </c>
      <c r="F42" s="17">
        <f t="shared" si="21"/>
        <v>440000</v>
      </c>
      <c r="G42" s="32">
        <v>101475</v>
      </c>
      <c r="H42" s="17">
        <f t="shared" si="16"/>
        <v>405900</v>
      </c>
      <c r="I42" s="52" t="str">
        <f t="shared" si="22"/>
        <v>OK</v>
      </c>
      <c r="J42" s="32">
        <v>108510</v>
      </c>
      <c r="K42" s="17">
        <f t="shared" si="11"/>
        <v>434040</v>
      </c>
      <c r="L42" s="52" t="str">
        <f t="shared" si="3"/>
        <v>OK</v>
      </c>
      <c r="M42" s="32">
        <v>110000</v>
      </c>
      <c r="N42" s="17">
        <f t="shared" si="12"/>
        <v>440000</v>
      </c>
      <c r="O42" s="52" t="str">
        <f t="shared" si="23"/>
        <v>OK</v>
      </c>
      <c r="P42" s="32">
        <v>109000</v>
      </c>
      <c r="Q42" s="17">
        <f t="shared" si="13"/>
        <v>436000</v>
      </c>
      <c r="R42" s="52" t="str">
        <f t="shared" si="24"/>
        <v>OK</v>
      </c>
      <c r="S42" s="32">
        <v>108900</v>
      </c>
      <c r="T42" s="17">
        <f t="shared" si="14"/>
        <v>435600</v>
      </c>
      <c r="U42" s="52" t="str">
        <f t="shared" si="25"/>
        <v>OK</v>
      </c>
    </row>
    <row r="43" spans="1:25" ht="15" x14ac:dyDescent="0.25">
      <c r="A43" s="15">
        <v>3.03</v>
      </c>
      <c r="B43" s="33" t="s">
        <v>25</v>
      </c>
      <c r="C43" s="31" t="s">
        <v>7</v>
      </c>
      <c r="D43" s="31">
        <v>130</v>
      </c>
      <c r="E43" s="32">
        <v>3000</v>
      </c>
      <c r="F43" s="17">
        <f t="shared" si="21"/>
        <v>390000</v>
      </c>
      <c r="G43" s="32">
        <v>2768</v>
      </c>
      <c r="H43" s="17">
        <f t="shared" si="16"/>
        <v>359840</v>
      </c>
      <c r="I43" s="52" t="str">
        <f t="shared" si="22"/>
        <v>OK</v>
      </c>
      <c r="J43" s="32">
        <v>2950</v>
      </c>
      <c r="K43" s="17">
        <f t="shared" si="11"/>
        <v>383500</v>
      </c>
      <c r="L43" s="52" t="str">
        <f t="shared" si="3"/>
        <v>OK</v>
      </c>
      <c r="M43" s="32">
        <v>3000</v>
      </c>
      <c r="N43" s="17">
        <f t="shared" si="12"/>
        <v>390000</v>
      </c>
      <c r="O43" s="52" t="str">
        <f t="shared" si="23"/>
        <v>OK</v>
      </c>
      <c r="P43" s="32">
        <v>2850</v>
      </c>
      <c r="Q43" s="17">
        <f t="shared" si="13"/>
        <v>370500</v>
      </c>
      <c r="R43" s="52" t="str">
        <f t="shared" si="24"/>
        <v>OK</v>
      </c>
      <c r="S43" s="32">
        <v>2970</v>
      </c>
      <c r="T43" s="17">
        <f t="shared" si="14"/>
        <v>386100</v>
      </c>
      <c r="U43" s="52" t="str">
        <f t="shared" si="25"/>
        <v>OK</v>
      </c>
    </row>
    <row r="44" spans="1:25" ht="15" x14ac:dyDescent="0.25">
      <c r="A44" s="15">
        <v>3.04</v>
      </c>
      <c r="B44" s="19" t="s">
        <v>43</v>
      </c>
      <c r="C44" s="31" t="s">
        <v>7</v>
      </c>
      <c r="D44" s="31">
        <v>100</v>
      </c>
      <c r="E44" s="32">
        <v>18000</v>
      </c>
      <c r="F44" s="17">
        <f t="shared" si="21"/>
        <v>1800000</v>
      </c>
      <c r="G44" s="32">
        <v>16605</v>
      </c>
      <c r="H44" s="17">
        <f t="shared" si="16"/>
        <v>1660500</v>
      </c>
      <c r="I44" s="52" t="str">
        <f t="shared" si="22"/>
        <v>OK</v>
      </c>
      <c r="J44" s="32">
        <v>17750</v>
      </c>
      <c r="K44" s="17">
        <f t="shared" si="11"/>
        <v>1775000</v>
      </c>
      <c r="L44" s="52" t="str">
        <f t="shared" si="3"/>
        <v>OK</v>
      </c>
      <c r="M44" s="32">
        <v>18000</v>
      </c>
      <c r="N44" s="17">
        <f t="shared" si="12"/>
        <v>1800000</v>
      </c>
      <c r="O44" s="52" t="str">
        <f t="shared" si="23"/>
        <v>OK</v>
      </c>
      <c r="P44" s="32">
        <v>17800</v>
      </c>
      <c r="Q44" s="17">
        <f t="shared" si="13"/>
        <v>1780000</v>
      </c>
      <c r="R44" s="52" t="str">
        <f t="shared" si="24"/>
        <v>OK</v>
      </c>
      <c r="S44" s="32">
        <v>17820</v>
      </c>
      <c r="T44" s="17">
        <f t="shared" si="14"/>
        <v>1782000</v>
      </c>
      <c r="U44" s="52" t="str">
        <f t="shared" si="25"/>
        <v>OK</v>
      </c>
    </row>
    <row r="45" spans="1:25" ht="15" x14ac:dyDescent="0.25">
      <c r="A45" s="15">
        <v>3.05</v>
      </c>
      <c r="B45" s="19" t="s">
        <v>26</v>
      </c>
      <c r="C45" s="31" t="s">
        <v>2</v>
      </c>
      <c r="D45" s="31">
        <v>60</v>
      </c>
      <c r="E45" s="32">
        <v>30000</v>
      </c>
      <c r="F45" s="17">
        <f t="shared" si="21"/>
        <v>1800000</v>
      </c>
      <c r="G45" s="32">
        <v>27675</v>
      </c>
      <c r="H45" s="17">
        <f t="shared" si="16"/>
        <v>1660500</v>
      </c>
      <c r="I45" s="52" t="str">
        <f t="shared" si="22"/>
        <v>OK</v>
      </c>
      <c r="J45" s="32">
        <v>29590</v>
      </c>
      <c r="K45" s="17">
        <f t="shared" si="11"/>
        <v>1775400</v>
      </c>
      <c r="L45" s="52" t="str">
        <f t="shared" si="3"/>
        <v>OK</v>
      </c>
      <c r="M45" s="32">
        <v>30000</v>
      </c>
      <c r="N45" s="17">
        <f t="shared" si="12"/>
        <v>1800000</v>
      </c>
      <c r="O45" s="52" t="str">
        <f t="shared" si="23"/>
        <v>OK</v>
      </c>
      <c r="P45" s="32">
        <v>29000</v>
      </c>
      <c r="Q45" s="17">
        <f t="shared" si="13"/>
        <v>1740000</v>
      </c>
      <c r="R45" s="52" t="str">
        <f t="shared" si="24"/>
        <v>OK</v>
      </c>
      <c r="S45" s="32">
        <v>29700</v>
      </c>
      <c r="T45" s="17">
        <f t="shared" si="14"/>
        <v>1782000</v>
      </c>
      <c r="U45" s="52" t="str">
        <f t="shared" si="25"/>
        <v>OK</v>
      </c>
    </row>
    <row r="46" spans="1:25" ht="15" x14ac:dyDescent="0.25">
      <c r="A46" s="15">
        <v>3.06</v>
      </c>
      <c r="B46" s="19" t="s">
        <v>27</v>
      </c>
      <c r="C46" s="31" t="s">
        <v>2</v>
      </c>
      <c r="D46" s="34">
        <v>12</v>
      </c>
      <c r="E46" s="32">
        <v>10000</v>
      </c>
      <c r="F46" s="17">
        <f t="shared" si="21"/>
        <v>120000</v>
      </c>
      <c r="G46" s="32">
        <v>9225</v>
      </c>
      <c r="H46" s="17">
        <f t="shared" si="16"/>
        <v>110700</v>
      </c>
      <c r="I46" s="52" t="str">
        <f t="shared" si="22"/>
        <v>OK</v>
      </c>
      <c r="J46" s="32">
        <v>9860</v>
      </c>
      <c r="K46" s="17">
        <f t="shared" si="11"/>
        <v>118320</v>
      </c>
      <c r="L46" s="52" t="str">
        <f t="shared" si="3"/>
        <v>OK</v>
      </c>
      <c r="M46" s="32">
        <v>10000</v>
      </c>
      <c r="N46" s="17">
        <f t="shared" si="12"/>
        <v>120000</v>
      </c>
      <c r="O46" s="52" t="str">
        <f t="shared" si="23"/>
        <v>OK</v>
      </c>
      <c r="P46" s="32">
        <v>9900</v>
      </c>
      <c r="Q46" s="17">
        <f t="shared" si="13"/>
        <v>118800</v>
      </c>
      <c r="R46" s="52" t="str">
        <f t="shared" si="24"/>
        <v>OK</v>
      </c>
      <c r="S46" s="32">
        <v>9900</v>
      </c>
      <c r="T46" s="17">
        <f t="shared" si="14"/>
        <v>118800</v>
      </c>
      <c r="U46" s="52" t="str">
        <f t="shared" si="25"/>
        <v>OK</v>
      </c>
    </row>
    <row r="47" spans="1:25" ht="15" x14ac:dyDescent="0.25">
      <c r="A47" s="15">
        <v>3.07</v>
      </c>
      <c r="B47" s="19" t="s">
        <v>28</v>
      </c>
      <c r="C47" s="31" t="s">
        <v>2</v>
      </c>
      <c r="D47" s="34">
        <v>12</v>
      </c>
      <c r="E47" s="32">
        <v>1200</v>
      </c>
      <c r="F47" s="17">
        <f t="shared" si="21"/>
        <v>14400</v>
      </c>
      <c r="G47" s="32">
        <v>1107</v>
      </c>
      <c r="H47" s="17">
        <f t="shared" si="16"/>
        <v>13284</v>
      </c>
      <c r="I47" s="52" t="str">
        <f t="shared" si="22"/>
        <v>OK</v>
      </c>
      <c r="J47" s="32">
        <v>1180</v>
      </c>
      <c r="K47" s="17">
        <f t="shared" si="11"/>
        <v>14160</v>
      </c>
      <c r="L47" s="52" t="str">
        <f t="shared" si="3"/>
        <v>OK</v>
      </c>
      <c r="M47" s="32">
        <v>1200</v>
      </c>
      <c r="N47" s="17">
        <f t="shared" si="12"/>
        <v>14400</v>
      </c>
      <c r="O47" s="52" t="str">
        <f t="shared" si="23"/>
        <v>OK</v>
      </c>
      <c r="P47" s="32">
        <v>1180</v>
      </c>
      <c r="Q47" s="17">
        <f t="shared" si="13"/>
        <v>14160</v>
      </c>
      <c r="R47" s="52" t="str">
        <f t="shared" si="24"/>
        <v>OK</v>
      </c>
      <c r="S47" s="32">
        <v>1188</v>
      </c>
      <c r="T47" s="17">
        <f t="shared" si="14"/>
        <v>14256</v>
      </c>
      <c r="U47" s="52" t="str">
        <f t="shared" si="25"/>
        <v>OK</v>
      </c>
    </row>
    <row r="48" spans="1:25" ht="15" x14ac:dyDescent="0.25">
      <c r="A48" s="15">
        <v>3.08</v>
      </c>
      <c r="B48" s="19" t="s">
        <v>29</v>
      </c>
      <c r="C48" s="31" t="s">
        <v>2</v>
      </c>
      <c r="D48" s="31">
        <v>4</v>
      </c>
      <c r="E48" s="32">
        <v>60000</v>
      </c>
      <c r="F48" s="17">
        <f t="shared" si="21"/>
        <v>240000</v>
      </c>
      <c r="G48" s="32">
        <v>55350</v>
      </c>
      <c r="H48" s="17">
        <f t="shared" si="16"/>
        <v>221400</v>
      </c>
      <c r="I48" s="52" t="str">
        <f t="shared" si="22"/>
        <v>OK</v>
      </c>
      <c r="J48" s="32">
        <v>59190</v>
      </c>
      <c r="K48" s="17">
        <f t="shared" si="11"/>
        <v>236760</v>
      </c>
      <c r="L48" s="52" t="str">
        <f t="shared" si="3"/>
        <v>OK</v>
      </c>
      <c r="M48" s="32">
        <v>60000</v>
      </c>
      <c r="N48" s="17">
        <f t="shared" si="12"/>
        <v>240000</v>
      </c>
      <c r="O48" s="52" t="str">
        <f t="shared" si="23"/>
        <v>OK</v>
      </c>
      <c r="P48" s="32">
        <v>59000</v>
      </c>
      <c r="Q48" s="17">
        <f t="shared" si="13"/>
        <v>236000</v>
      </c>
      <c r="R48" s="52" t="str">
        <f t="shared" si="24"/>
        <v>OK</v>
      </c>
      <c r="S48" s="32">
        <v>59400</v>
      </c>
      <c r="T48" s="17">
        <f t="shared" si="14"/>
        <v>237600</v>
      </c>
      <c r="U48" s="52" t="str">
        <f t="shared" si="25"/>
        <v>OK</v>
      </c>
    </row>
    <row r="49" spans="1:24" ht="15" x14ac:dyDescent="0.25">
      <c r="A49" s="15">
        <v>3.09</v>
      </c>
      <c r="B49" s="19" t="s">
        <v>30</v>
      </c>
      <c r="C49" s="31" t="s">
        <v>2</v>
      </c>
      <c r="D49" s="31">
        <v>2</v>
      </c>
      <c r="E49" s="32">
        <v>6000</v>
      </c>
      <c r="F49" s="17">
        <f t="shared" si="21"/>
        <v>12000</v>
      </c>
      <c r="G49" s="32">
        <v>5535</v>
      </c>
      <c r="H49" s="17">
        <f t="shared" si="16"/>
        <v>11070</v>
      </c>
      <c r="I49" s="52" t="str">
        <f t="shared" si="22"/>
        <v>OK</v>
      </c>
      <c r="J49" s="32">
        <v>5910</v>
      </c>
      <c r="K49" s="17">
        <f t="shared" si="11"/>
        <v>11820</v>
      </c>
      <c r="L49" s="52" t="str">
        <f t="shared" si="3"/>
        <v>OK</v>
      </c>
      <c r="M49" s="32">
        <v>6000</v>
      </c>
      <c r="N49" s="17">
        <f t="shared" si="12"/>
        <v>12000</v>
      </c>
      <c r="O49" s="52" t="str">
        <f t="shared" si="23"/>
        <v>OK</v>
      </c>
      <c r="P49" s="32">
        <v>5900</v>
      </c>
      <c r="Q49" s="17">
        <f t="shared" si="13"/>
        <v>11800</v>
      </c>
      <c r="R49" s="52" t="str">
        <f t="shared" si="24"/>
        <v>OK</v>
      </c>
      <c r="S49" s="32">
        <v>5940</v>
      </c>
      <c r="T49" s="17">
        <f t="shared" si="14"/>
        <v>11880</v>
      </c>
      <c r="U49" s="52" t="str">
        <f t="shared" si="25"/>
        <v>OK</v>
      </c>
    </row>
    <row r="50" spans="1:24" ht="15" x14ac:dyDescent="0.25">
      <c r="A50" s="44" t="s">
        <v>40</v>
      </c>
      <c r="B50" s="19" t="s">
        <v>31</v>
      </c>
      <c r="C50" s="31" t="s">
        <v>2</v>
      </c>
      <c r="D50" s="31">
        <v>4</v>
      </c>
      <c r="E50" s="32">
        <v>40000</v>
      </c>
      <c r="F50" s="17">
        <f t="shared" si="21"/>
        <v>160000</v>
      </c>
      <c r="G50" s="32">
        <v>36900</v>
      </c>
      <c r="H50" s="17">
        <f t="shared" si="16"/>
        <v>147600</v>
      </c>
      <c r="I50" s="52" t="str">
        <f t="shared" si="22"/>
        <v>OK</v>
      </c>
      <c r="J50" s="32">
        <v>39460</v>
      </c>
      <c r="K50" s="17">
        <f t="shared" si="11"/>
        <v>157840</v>
      </c>
      <c r="L50" s="52" t="str">
        <f t="shared" si="3"/>
        <v>OK</v>
      </c>
      <c r="M50" s="32">
        <v>40000</v>
      </c>
      <c r="N50" s="17">
        <f t="shared" si="12"/>
        <v>160000</v>
      </c>
      <c r="O50" s="52" t="str">
        <f t="shared" si="23"/>
        <v>OK</v>
      </c>
      <c r="P50" s="32">
        <v>39000</v>
      </c>
      <c r="Q50" s="17">
        <f t="shared" si="13"/>
        <v>156000</v>
      </c>
      <c r="R50" s="52" t="str">
        <f t="shared" si="24"/>
        <v>OK</v>
      </c>
      <c r="S50" s="32">
        <v>39600</v>
      </c>
      <c r="T50" s="17">
        <f t="shared" si="14"/>
        <v>158400</v>
      </c>
      <c r="U50" s="52" t="str">
        <f t="shared" si="25"/>
        <v>OK</v>
      </c>
    </row>
    <row r="51" spans="1:24" ht="15" x14ac:dyDescent="0.25">
      <c r="A51" s="15">
        <v>3.11</v>
      </c>
      <c r="B51" s="33" t="s">
        <v>32</v>
      </c>
      <c r="C51" s="31" t="s">
        <v>2</v>
      </c>
      <c r="D51" s="31">
        <v>8</v>
      </c>
      <c r="E51" s="32">
        <v>105000</v>
      </c>
      <c r="F51" s="17">
        <f t="shared" si="21"/>
        <v>840000</v>
      </c>
      <c r="G51" s="32">
        <v>96863</v>
      </c>
      <c r="H51" s="17">
        <f t="shared" si="16"/>
        <v>774904</v>
      </c>
      <c r="I51" s="52" t="str">
        <f t="shared" si="22"/>
        <v>OK</v>
      </c>
      <c r="J51" s="32">
        <v>103580</v>
      </c>
      <c r="K51" s="17">
        <f t="shared" si="11"/>
        <v>828640</v>
      </c>
      <c r="L51" s="52" t="str">
        <f t="shared" si="3"/>
        <v>OK</v>
      </c>
      <c r="M51" s="32">
        <v>105000</v>
      </c>
      <c r="N51" s="17">
        <f t="shared" si="12"/>
        <v>840000</v>
      </c>
      <c r="O51" s="52" t="str">
        <f t="shared" si="23"/>
        <v>OK</v>
      </c>
      <c r="P51" s="32">
        <v>104500</v>
      </c>
      <c r="Q51" s="17">
        <f t="shared" si="13"/>
        <v>836000</v>
      </c>
      <c r="R51" s="52" t="str">
        <f t="shared" si="24"/>
        <v>OK</v>
      </c>
      <c r="S51" s="32">
        <v>103950</v>
      </c>
      <c r="T51" s="17">
        <f t="shared" si="14"/>
        <v>831600</v>
      </c>
      <c r="U51" s="52" t="str">
        <f t="shared" si="25"/>
        <v>OK</v>
      </c>
    </row>
    <row r="52" spans="1:24" ht="15" x14ac:dyDescent="0.25">
      <c r="A52" s="15">
        <v>3.12</v>
      </c>
      <c r="B52" s="19" t="s">
        <v>33</v>
      </c>
      <c r="C52" s="31" t="s">
        <v>2</v>
      </c>
      <c r="D52" s="31">
        <v>8</v>
      </c>
      <c r="E52" s="32">
        <v>100000</v>
      </c>
      <c r="F52" s="17">
        <f t="shared" si="21"/>
        <v>800000</v>
      </c>
      <c r="G52" s="32">
        <v>92250</v>
      </c>
      <c r="H52" s="17">
        <f t="shared" si="16"/>
        <v>738000</v>
      </c>
      <c r="I52" s="52" t="str">
        <f t="shared" si="22"/>
        <v>OK</v>
      </c>
      <c r="J52" s="32">
        <v>98650</v>
      </c>
      <c r="K52" s="17">
        <f t="shared" si="11"/>
        <v>789200</v>
      </c>
      <c r="L52" s="52" t="str">
        <f t="shared" si="3"/>
        <v>OK</v>
      </c>
      <c r="M52" s="32">
        <v>100000</v>
      </c>
      <c r="N52" s="17">
        <f t="shared" si="12"/>
        <v>800000</v>
      </c>
      <c r="O52" s="52" t="str">
        <f t="shared" si="23"/>
        <v>OK</v>
      </c>
      <c r="P52" s="32">
        <v>99000</v>
      </c>
      <c r="Q52" s="17">
        <f t="shared" si="13"/>
        <v>792000</v>
      </c>
      <c r="R52" s="52" t="str">
        <f t="shared" si="24"/>
        <v>OK</v>
      </c>
      <c r="S52" s="32">
        <v>99000</v>
      </c>
      <c r="T52" s="17">
        <f t="shared" si="14"/>
        <v>792000</v>
      </c>
      <c r="U52" s="52" t="str">
        <f t="shared" si="25"/>
        <v>OK</v>
      </c>
    </row>
    <row r="53" spans="1:24" ht="25.5" x14ac:dyDescent="0.25">
      <c r="A53" s="15">
        <v>3.13</v>
      </c>
      <c r="B53" s="19" t="s">
        <v>34</v>
      </c>
      <c r="C53" s="31" t="s">
        <v>2</v>
      </c>
      <c r="D53" s="31">
        <v>16</v>
      </c>
      <c r="E53" s="32">
        <v>180000</v>
      </c>
      <c r="F53" s="17">
        <f t="shared" si="21"/>
        <v>2880000</v>
      </c>
      <c r="G53" s="32">
        <v>166050</v>
      </c>
      <c r="H53" s="17">
        <f t="shared" si="16"/>
        <v>2656800</v>
      </c>
      <c r="I53" s="52" t="str">
        <f t="shared" si="22"/>
        <v>OK</v>
      </c>
      <c r="J53" s="32">
        <v>177570</v>
      </c>
      <c r="K53" s="17">
        <f t="shared" si="11"/>
        <v>2841120</v>
      </c>
      <c r="L53" s="52" t="str">
        <f t="shared" si="3"/>
        <v>OK</v>
      </c>
      <c r="M53" s="32">
        <v>180000</v>
      </c>
      <c r="N53" s="17">
        <f t="shared" si="12"/>
        <v>2880000</v>
      </c>
      <c r="O53" s="52" t="str">
        <f t="shared" si="23"/>
        <v>OK</v>
      </c>
      <c r="P53" s="32">
        <v>178900</v>
      </c>
      <c r="Q53" s="17">
        <f t="shared" si="13"/>
        <v>2862400</v>
      </c>
      <c r="R53" s="52" t="str">
        <f t="shared" si="24"/>
        <v>OK</v>
      </c>
      <c r="S53" s="32">
        <v>178200</v>
      </c>
      <c r="T53" s="17">
        <f t="shared" si="14"/>
        <v>2851200</v>
      </c>
      <c r="U53" s="52" t="str">
        <f t="shared" si="25"/>
        <v>OK</v>
      </c>
      <c r="V53" s="8"/>
      <c r="W53" s="8"/>
      <c r="X53" s="8"/>
    </row>
    <row r="54" spans="1:24" ht="25.5" x14ac:dyDescent="0.25">
      <c r="A54" s="15">
        <v>3.14</v>
      </c>
      <c r="B54" s="19" t="s">
        <v>35</v>
      </c>
      <c r="C54" s="31" t="s">
        <v>19</v>
      </c>
      <c r="D54" s="31">
        <v>2</v>
      </c>
      <c r="E54" s="32">
        <v>900000</v>
      </c>
      <c r="F54" s="17">
        <f t="shared" si="21"/>
        <v>1800000</v>
      </c>
      <c r="G54" s="32">
        <v>830250</v>
      </c>
      <c r="H54" s="17">
        <f t="shared" si="16"/>
        <v>1660500</v>
      </c>
      <c r="I54" s="52" t="str">
        <f t="shared" si="22"/>
        <v>OK</v>
      </c>
      <c r="J54" s="32">
        <v>887850</v>
      </c>
      <c r="K54" s="17">
        <f t="shared" si="11"/>
        <v>1775700</v>
      </c>
      <c r="L54" s="52" t="str">
        <f t="shared" si="3"/>
        <v>OK</v>
      </c>
      <c r="M54" s="32">
        <v>900000</v>
      </c>
      <c r="N54" s="17">
        <f t="shared" si="12"/>
        <v>1800000</v>
      </c>
      <c r="O54" s="52" t="str">
        <f t="shared" si="23"/>
        <v>OK</v>
      </c>
      <c r="P54" s="32">
        <v>890000</v>
      </c>
      <c r="Q54" s="17">
        <f t="shared" si="13"/>
        <v>1780000</v>
      </c>
      <c r="R54" s="52" t="str">
        <f t="shared" si="24"/>
        <v>OK</v>
      </c>
      <c r="S54" s="32">
        <v>891000</v>
      </c>
      <c r="T54" s="17">
        <f t="shared" si="14"/>
        <v>1782000</v>
      </c>
      <c r="U54" s="52" t="str">
        <f t="shared" si="25"/>
        <v>OK</v>
      </c>
      <c r="V54" s="8"/>
      <c r="W54" s="9"/>
      <c r="X54" s="8"/>
    </row>
    <row r="55" spans="1:24" ht="25.5" x14ac:dyDescent="0.25">
      <c r="A55" s="15">
        <v>3.15</v>
      </c>
      <c r="B55" s="19" t="s">
        <v>85</v>
      </c>
      <c r="C55" s="31" t="s">
        <v>7</v>
      </c>
      <c r="D55" s="31">
        <v>140</v>
      </c>
      <c r="E55" s="32">
        <v>6000</v>
      </c>
      <c r="F55" s="17">
        <f t="shared" si="21"/>
        <v>840000</v>
      </c>
      <c r="G55" s="32">
        <v>5535</v>
      </c>
      <c r="H55" s="17">
        <f t="shared" si="16"/>
        <v>774900</v>
      </c>
      <c r="I55" s="52" t="str">
        <f t="shared" si="22"/>
        <v>OK</v>
      </c>
      <c r="J55" s="32">
        <v>5910</v>
      </c>
      <c r="K55" s="17">
        <f t="shared" si="11"/>
        <v>827400</v>
      </c>
      <c r="L55" s="52" t="str">
        <f t="shared" si="3"/>
        <v>OK</v>
      </c>
      <c r="M55" s="32">
        <v>6000</v>
      </c>
      <c r="N55" s="17">
        <f t="shared" si="12"/>
        <v>840000</v>
      </c>
      <c r="O55" s="52" t="str">
        <f t="shared" si="23"/>
        <v>OK</v>
      </c>
      <c r="P55" s="32">
        <v>5900</v>
      </c>
      <c r="Q55" s="17">
        <f t="shared" si="13"/>
        <v>826000</v>
      </c>
      <c r="R55" s="52" t="str">
        <f t="shared" si="24"/>
        <v>OK</v>
      </c>
      <c r="S55" s="32">
        <v>5940</v>
      </c>
      <c r="T55" s="17">
        <f t="shared" si="14"/>
        <v>831600</v>
      </c>
      <c r="U55" s="52" t="str">
        <f t="shared" si="25"/>
        <v>OK</v>
      </c>
      <c r="V55" s="8"/>
      <c r="W55" s="9"/>
      <c r="X55" s="8"/>
    </row>
    <row r="56" spans="1:24" ht="15" x14ac:dyDescent="0.25">
      <c r="A56" s="15"/>
      <c r="B56" s="45" t="s">
        <v>41</v>
      </c>
      <c r="C56" s="28"/>
      <c r="D56" s="28"/>
      <c r="E56" s="35"/>
      <c r="F56" s="35">
        <f>SUM(F40:F55)</f>
        <v>12936400</v>
      </c>
      <c r="G56" s="35">
        <v>0</v>
      </c>
      <c r="H56" s="35">
        <f>SUM(H40:H55)</f>
        <v>11933898</v>
      </c>
      <c r="I56" s="52"/>
      <c r="J56" s="35"/>
      <c r="K56" s="35">
        <f>SUM(K40:K55)</f>
        <v>12758100</v>
      </c>
      <c r="L56" s="52"/>
      <c r="M56" s="35"/>
      <c r="N56" s="35">
        <f>SUM(N40:N55)</f>
        <v>12936400</v>
      </c>
      <c r="O56" s="52"/>
      <c r="P56" s="35"/>
      <c r="Q56" s="35">
        <f>SUM(Q40:Q55)</f>
        <v>12719660</v>
      </c>
      <c r="R56" s="52"/>
      <c r="S56" s="35">
        <v>0</v>
      </c>
      <c r="T56" s="35">
        <f>SUM(T40:T55)</f>
        <v>12807036</v>
      </c>
      <c r="U56" s="52"/>
      <c r="V56" s="8"/>
      <c r="W56" s="9"/>
      <c r="X56" s="8"/>
    </row>
    <row r="57" spans="1:24" ht="15" x14ac:dyDescent="0.25">
      <c r="A57" s="2">
        <v>4</v>
      </c>
      <c r="B57" s="26" t="s">
        <v>78</v>
      </c>
      <c r="C57" s="31"/>
      <c r="D57" s="31"/>
      <c r="E57" s="32"/>
      <c r="F57" s="17"/>
      <c r="G57" s="32">
        <v>0</v>
      </c>
      <c r="H57" s="17">
        <f t="shared" si="16"/>
        <v>0</v>
      </c>
      <c r="I57" s="52"/>
      <c r="J57" s="32"/>
      <c r="K57" s="17">
        <f t="shared" si="11"/>
        <v>0</v>
      </c>
      <c r="L57" s="52"/>
      <c r="M57" s="32"/>
      <c r="N57" s="17">
        <f t="shared" si="12"/>
        <v>0</v>
      </c>
      <c r="O57" s="52"/>
      <c r="P57" s="32"/>
      <c r="Q57" s="17">
        <f t="shared" si="13"/>
        <v>0</v>
      </c>
      <c r="R57" s="52"/>
      <c r="S57" s="32">
        <v>0</v>
      </c>
      <c r="T57" s="17">
        <f t="shared" si="14"/>
        <v>0</v>
      </c>
      <c r="U57" s="52"/>
      <c r="V57" s="8"/>
      <c r="W57" s="9"/>
      <c r="X57" s="8"/>
    </row>
    <row r="58" spans="1:24" ht="15" x14ac:dyDescent="0.25">
      <c r="A58" s="15">
        <v>4.01</v>
      </c>
      <c r="B58" s="19" t="s">
        <v>70</v>
      </c>
      <c r="C58" s="31" t="s">
        <v>71</v>
      </c>
      <c r="D58" s="31">
        <v>360</v>
      </c>
      <c r="E58" s="32">
        <v>3800</v>
      </c>
      <c r="F58" s="17">
        <f t="shared" ref="F58:F69" si="26">ROUND(D58*E58,0)</f>
        <v>1368000</v>
      </c>
      <c r="G58" s="32">
        <v>3506</v>
      </c>
      <c r="H58" s="17">
        <f t="shared" si="16"/>
        <v>1262160</v>
      </c>
      <c r="I58" s="52" t="str">
        <f t="shared" ref="I58:I69" si="27">+IF(G58&lt;=$E58,"OK","NO OK")</f>
        <v>OK</v>
      </c>
      <c r="J58" s="32">
        <v>3740</v>
      </c>
      <c r="K58" s="17">
        <f t="shared" si="11"/>
        <v>1346400</v>
      </c>
      <c r="L58" s="52" t="str">
        <f t="shared" si="3"/>
        <v>OK</v>
      </c>
      <c r="M58" s="32">
        <v>3800</v>
      </c>
      <c r="N58" s="17">
        <f t="shared" si="12"/>
        <v>1368000</v>
      </c>
      <c r="O58" s="52" t="str">
        <f t="shared" ref="O58:O69" si="28">+IF(M58&lt;=$E58,"OK","NO OK")</f>
        <v>OK</v>
      </c>
      <c r="P58" s="32">
        <v>3700</v>
      </c>
      <c r="Q58" s="17">
        <f t="shared" si="13"/>
        <v>1332000</v>
      </c>
      <c r="R58" s="52" t="str">
        <f t="shared" ref="R58:R68" si="29">+IF(P58&lt;=$E58,"OK","NO OK")</f>
        <v>OK</v>
      </c>
      <c r="S58" s="32">
        <v>3762</v>
      </c>
      <c r="T58" s="17">
        <f t="shared" si="14"/>
        <v>1354320</v>
      </c>
      <c r="U58" s="52" t="str">
        <f t="shared" ref="U58:U68" si="30">+IF(S58&lt;=$E58,"OK","NO OK")</f>
        <v>OK</v>
      </c>
      <c r="V58" s="8"/>
      <c r="W58" s="9"/>
      <c r="X58" s="8"/>
    </row>
    <row r="59" spans="1:24" ht="25.5" x14ac:dyDescent="0.25">
      <c r="A59" s="15">
        <v>4.0199999999999996</v>
      </c>
      <c r="B59" s="19" t="s">
        <v>81</v>
      </c>
      <c r="C59" s="31" t="s">
        <v>71</v>
      </c>
      <c r="D59" s="31">
        <v>360</v>
      </c>
      <c r="E59" s="32">
        <v>1690</v>
      </c>
      <c r="F59" s="17">
        <f t="shared" si="26"/>
        <v>608400</v>
      </c>
      <c r="G59" s="32">
        <v>1559</v>
      </c>
      <c r="H59" s="17">
        <f t="shared" si="16"/>
        <v>561240</v>
      </c>
      <c r="I59" s="52" t="str">
        <f t="shared" si="27"/>
        <v>OK</v>
      </c>
      <c r="J59" s="32">
        <v>1660</v>
      </c>
      <c r="K59" s="17">
        <f t="shared" si="11"/>
        <v>597600</v>
      </c>
      <c r="L59" s="52" t="str">
        <f t="shared" si="3"/>
        <v>OK</v>
      </c>
      <c r="M59" s="32">
        <v>1690</v>
      </c>
      <c r="N59" s="17">
        <f t="shared" si="12"/>
        <v>608400</v>
      </c>
      <c r="O59" s="52" t="str">
        <f t="shared" si="28"/>
        <v>OK</v>
      </c>
      <c r="P59" s="32">
        <v>1650</v>
      </c>
      <c r="Q59" s="17">
        <f t="shared" si="13"/>
        <v>594000</v>
      </c>
      <c r="R59" s="52" t="str">
        <f t="shared" si="29"/>
        <v>OK</v>
      </c>
      <c r="S59" s="32">
        <v>1673</v>
      </c>
      <c r="T59" s="17">
        <f t="shared" si="14"/>
        <v>602280</v>
      </c>
      <c r="U59" s="52" t="str">
        <f t="shared" si="30"/>
        <v>OK</v>
      </c>
      <c r="V59" s="8"/>
      <c r="W59" s="9"/>
      <c r="X59" s="8"/>
    </row>
    <row r="60" spans="1:24" ht="15" x14ac:dyDescent="0.25">
      <c r="A60" s="15">
        <v>4.03</v>
      </c>
      <c r="B60" s="19" t="s">
        <v>72</v>
      </c>
      <c r="C60" s="31" t="s">
        <v>4</v>
      </c>
      <c r="D60" s="31">
        <v>4</v>
      </c>
      <c r="E60" s="32">
        <v>148450</v>
      </c>
      <c r="F60" s="17">
        <f t="shared" si="26"/>
        <v>593800</v>
      </c>
      <c r="G60" s="32">
        <v>136945</v>
      </c>
      <c r="H60" s="17">
        <f t="shared" si="16"/>
        <v>547780</v>
      </c>
      <c r="I60" s="52" t="str">
        <f t="shared" si="27"/>
        <v>OK</v>
      </c>
      <c r="J60" s="32">
        <v>146440</v>
      </c>
      <c r="K60" s="17">
        <f t="shared" si="11"/>
        <v>585760</v>
      </c>
      <c r="L60" s="52" t="str">
        <f t="shared" si="3"/>
        <v>OK</v>
      </c>
      <c r="M60" s="32">
        <v>148450</v>
      </c>
      <c r="N60" s="17">
        <f t="shared" si="12"/>
        <v>593800</v>
      </c>
      <c r="O60" s="52" t="str">
        <f t="shared" si="28"/>
        <v>OK</v>
      </c>
      <c r="P60" s="32">
        <v>147000</v>
      </c>
      <c r="Q60" s="17">
        <f t="shared" si="13"/>
        <v>588000</v>
      </c>
      <c r="R60" s="52" t="str">
        <f t="shared" si="29"/>
        <v>OK</v>
      </c>
      <c r="S60" s="32">
        <v>146966</v>
      </c>
      <c r="T60" s="17">
        <f t="shared" si="14"/>
        <v>587864</v>
      </c>
      <c r="U60" s="52" t="str">
        <f t="shared" si="30"/>
        <v>OK</v>
      </c>
      <c r="V60" s="8"/>
      <c r="W60" s="9"/>
      <c r="X60" s="8"/>
    </row>
    <row r="61" spans="1:24" ht="15" x14ac:dyDescent="0.25">
      <c r="A61" s="15">
        <v>4.04</v>
      </c>
      <c r="B61" s="19" t="s">
        <v>58</v>
      </c>
      <c r="C61" s="31" t="s">
        <v>4</v>
      </c>
      <c r="D61" s="31">
        <v>4</v>
      </c>
      <c r="E61" s="32">
        <v>75000</v>
      </c>
      <c r="F61" s="17">
        <f t="shared" si="26"/>
        <v>300000</v>
      </c>
      <c r="G61" s="32">
        <v>69188</v>
      </c>
      <c r="H61" s="17">
        <f t="shared" si="16"/>
        <v>276752</v>
      </c>
      <c r="I61" s="52" t="str">
        <f t="shared" si="27"/>
        <v>OK</v>
      </c>
      <c r="J61" s="32">
        <v>73980</v>
      </c>
      <c r="K61" s="17">
        <f t="shared" si="11"/>
        <v>295920</v>
      </c>
      <c r="L61" s="52" t="str">
        <f t="shared" si="3"/>
        <v>OK</v>
      </c>
      <c r="M61" s="32">
        <v>75000</v>
      </c>
      <c r="N61" s="17">
        <f t="shared" si="12"/>
        <v>300000</v>
      </c>
      <c r="O61" s="52" t="str">
        <f t="shared" si="28"/>
        <v>OK</v>
      </c>
      <c r="P61" s="32">
        <v>74000</v>
      </c>
      <c r="Q61" s="17">
        <f t="shared" si="13"/>
        <v>296000</v>
      </c>
      <c r="R61" s="52" t="str">
        <f t="shared" si="29"/>
        <v>OK</v>
      </c>
      <c r="S61" s="32">
        <v>74250</v>
      </c>
      <c r="T61" s="17">
        <f t="shared" si="14"/>
        <v>297000</v>
      </c>
      <c r="U61" s="52" t="str">
        <f t="shared" si="30"/>
        <v>OK</v>
      </c>
      <c r="V61" s="8"/>
      <c r="W61" s="9"/>
      <c r="X61" s="8"/>
    </row>
    <row r="62" spans="1:24" ht="15" x14ac:dyDescent="0.25">
      <c r="A62" s="15">
        <v>4.05</v>
      </c>
      <c r="B62" s="19" t="s">
        <v>59</v>
      </c>
      <c r="C62" s="31" t="s">
        <v>4</v>
      </c>
      <c r="D62" s="31">
        <v>38</v>
      </c>
      <c r="E62" s="32">
        <v>34500</v>
      </c>
      <c r="F62" s="17">
        <f t="shared" si="26"/>
        <v>1311000</v>
      </c>
      <c r="G62" s="32">
        <v>31826</v>
      </c>
      <c r="H62" s="17">
        <f t="shared" si="16"/>
        <v>1209388</v>
      </c>
      <c r="I62" s="52" t="str">
        <f t="shared" si="27"/>
        <v>OK</v>
      </c>
      <c r="J62" s="32">
        <v>34030</v>
      </c>
      <c r="K62" s="17">
        <f t="shared" si="11"/>
        <v>1293140</v>
      </c>
      <c r="L62" s="52" t="str">
        <f t="shared" si="3"/>
        <v>OK</v>
      </c>
      <c r="M62" s="32">
        <v>34500</v>
      </c>
      <c r="N62" s="17">
        <f t="shared" si="12"/>
        <v>1311000</v>
      </c>
      <c r="O62" s="52" t="str">
        <f t="shared" si="28"/>
        <v>OK</v>
      </c>
      <c r="P62" s="32">
        <v>34000</v>
      </c>
      <c r="Q62" s="17">
        <f t="shared" si="13"/>
        <v>1292000</v>
      </c>
      <c r="R62" s="52" t="str">
        <f t="shared" si="29"/>
        <v>OK</v>
      </c>
      <c r="S62" s="32">
        <v>34155</v>
      </c>
      <c r="T62" s="17">
        <f t="shared" si="14"/>
        <v>1297890</v>
      </c>
      <c r="U62" s="52" t="str">
        <f t="shared" si="30"/>
        <v>OK</v>
      </c>
      <c r="V62" s="8"/>
      <c r="W62" s="9"/>
      <c r="X62" s="8"/>
    </row>
    <row r="63" spans="1:24" ht="38.25" x14ac:dyDescent="0.25">
      <c r="A63" s="15">
        <v>4.0599999999999996</v>
      </c>
      <c r="B63" s="19" t="s">
        <v>83</v>
      </c>
      <c r="C63" s="31" t="s">
        <v>73</v>
      </c>
      <c r="D63" s="31">
        <v>108</v>
      </c>
      <c r="E63" s="32">
        <v>25860</v>
      </c>
      <c r="F63" s="17">
        <f t="shared" si="26"/>
        <v>2792880</v>
      </c>
      <c r="G63" s="32">
        <v>23856</v>
      </c>
      <c r="H63" s="17">
        <f t="shared" si="16"/>
        <v>2576448</v>
      </c>
      <c r="I63" s="52" t="str">
        <f t="shared" si="27"/>
        <v>OK</v>
      </c>
      <c r="J63" s="32">
        <v>25510</v>
      </c>
      <c r="K63" s="17">
        <f t="shared" si="11"/>
        <v>2755080</v>
      </c>
      <c r="L63" s="52" t="str">
        <f t="shared" si="3"/>
        <v>OK</v>
      </c>
      <c r="M63" s="32">
        <v>25860</v>
      </c>
      <c r="N63" s="17">
        <f t="shared" si="12"/>
        <v>2792880</v>
      </c>
      <c r="O63" s="52" t="str">
        <f t="shared" si="28"/>
        <v>OK</v>
      </c>
      <c r="P63" s="32">
        <v>25000</v>
      </c>
      <c r="Q63" s="17">
        <f t="shared" si="13"/>
        <v>2700000</v>
      </c>
      <c r="R63" s="52" t="str">
        <f t="shared" si="29"/>
        <v>OK</v>
      </c>
      <c r="S63" s="32">
        <v>25601</v>
      </c>
      <c r="T63" s="17">
        <f t="shared" si="14"/>
        <v>2764908</v>
      </c>
      <c r="U63" s="52" t="str">
        <f t="shared" si="30"/>
        <v>OK</v>
      </c>
      <c r="V63" s="8"/>
      <c r="W63" s="9"/>
      <c r="X63" s="8"/>
    </row>
    <row r="64" spans="1:24" ht="25.5" x14ac:dyDescent="0.25">
      <c r="A64" s="15">
        <v>4.07</v>
      </c>
      <c r="B64" s="19" t="s">
        <v>74</v>
      </c>
      <c r="C64" s="31" t="s">
        <v>4</v>
      </c>
      <c r="D64" s="31">
        <v>120</v>
      </c>
      <c r="E64" s="32">
        <v>22900</v>
      </c>
      <c r="F64" s="17">
        <f t="shared" si="26"/>
        <v>2748000</v>
      </c>
      <c r="G64" s="32">
        <v>21125</v>
      </c>
      <c r="H64" s="17">
        <f t="shared" si="16"/>
        <v>2535000</v>
      </c>
      <c r="I64" s="52" t="str">
        <f t="shared" si="27"/>
        <v>OK</v>
      </c>
      <c r="J64" s="32">
        <v>22590</v>
      </c>
      <c r="K64" s="17">
        <f t="shared" si="11"/>
        <v>2710800</v>
      </c>
      <c r="L64" s="52" t="str">
        <f t="shared" si="3"/>
        <v>OK</v>
      </c>
      <c r="M64" s="32">
        <v>22900</v>
      </c>
      <c r="N64" s="17">
        <f t="shared" si="12"/>
        <v>2748000</v>
      </c>
      <c r="O64" s="52" t="str">
        <f t="shared" si="28"/>
        <v>OK</v>
      </c>
      <c r="P64" s="32">
        <v>22800</v>
      </c>
      <c r="Q64" s="17">
        <f t="shared" si="13"/>
        <v>2736000</v>
      </c>
      <c r="R64" s="52" t="str">
        <f t="shared" si="29"/>
        <v>OK</v>
      </c>
      <c r="S64" s="32">
        <v>22671</v>
      </c>
      <c r="T64" s="17">
        <f t="shared" si="14"/>
        <v>2720520</v>
      </c>
      <c r="U64" s="52" t="str">
        <f t="shared" si="30"/>
        <v>OK</v>
      </c>
      <c r="V64" s="8"/>
      <c r="W64" s="9"/>
      <c r="X64" s="8"/>
    </row>
    <row r="65" spans="1:24" ht="15" x14ac:dyDescent="0.25">
      <c r="A65" s="15">
        <v>4.08</v>
      </c>
      <c r="B65" s="19" t="s">
        <v>82</v>
      </c>
      <c r="C65" s="31" t="s">
        <v>4</v>
      </c>
      <c r="D65" s="31">
        <v>5</v>
      </c>
      <c r="E65" s="32">
        <v>238842</v>
      </c>
      <c r="F65" s="17">
        <f t="shared" si="26"/>
        <v>1194210</v>
      </c>
      <c r="G65" s="32">
        <v>220332</v>
      </c>
      <c r="H65" s="17">
        <f t="shared" si="16"/>
        <v>1101660</v>
      </c>
      <c r="I65" s="52" t="str">
        <f t="shared" si="27"/>
        <v>OK</v>
      </c>
      <c r="J65" s="32">
        <v>235610</v>
      </c>
      <c r="K65" s="17">
        <f t="shared" si="11"/>
        <v>1178050</v>
      </c>
      <c r="L65" s="52" t="str">
        <f t="shared" si="3"/>
        <v>OK</v>
      </c>
      <c r="M65" s="32">
        <v>238842</v>
      </c>
      <c r="N65" s="17">
        <f t="shared" si="12"/>
        <v>1194210</v>
      </c>
      <c r="O65" s="52" t="str">
        <f t="shared" si="28"/>
        <v>OK</v>
      </c>
      <c r="P65" s="32">
        <v>235000</v>
      </c>
      <c r="Q65" s="17">
        <f t="shared" si="13"/>
        <v>1175000</v>
      </c>
      <c r="R65" s="52" t="str">
        <f t="shared" si="29"/>
        <v>OK</v>
      </c>
      <c r="S65" s="32">
        <v>236454</v>
      </c>
      <c r="T65" s="17">
        <f t="shared" si="14"/>
        <v>1182270</v>
      </c>
      <c r="U65" s="52" t="str">
        <f t="shared" si="30"/>
        <v>OK</v>
      </c>
      <c r="V65" s="8"/>
      <c r="W65" s="9"/>
      <c r="X65" s="8"/>
    </row>
    <row r="66" spans="1:24" ht="25.5" x14ac:dyDescent="0.25">
      <c r="A66" s="15">
        <v>4.09</v>
      </c>
      <c r="B66" s="19" t="s">
        <v>84</v>
      </c>
      <c r="C66" s="31" t="s">
        <v>71</v>
      </c>
      <c r="D66" s="31">
        <v>9</v>
      </c>
      <c r="E66" s="32">
        <v>64000</v>
      </c>
      <c r="F66" s="17">
        <f t="shared" si="26"/>
        <v>576000</v>
      </c>
      <c r="G66" s="32">
        <v>59040</v>
      </c>
      <c r="H66" s="17">
        <f t="shared" si="16"/>
        <v>531360</v>
      </c>
      <c r="I66" s="52" t="str">
        <f t="shared" si="27"/>
        <v>OK</v>
      </c>
      <c r="J66" s="32">
        <v>63130</v>
      </c>
      <c r="K66" s="17">
        <f t="shared" si="11"/>
        <v>568170</v>
      </c>
      <c r="L66" s="52" t="str">
        <f t="shared" si="3"/>
        <v>OK</v>
      </c>
      <c r="M66" s="32">
        <v>64000</v>
      </c>
      <c r="N66" s="17">
        <f t="shared" si="12"/>
        <v>576000</v>
      </c>
      <c r="O66" s="52" t="str">
        <f t="shared" si="28"/>
        <v>OK</v>
      </c>
      <c r="P66" s="32">
        <v>63000</v>
      </c>
      <c r="Q66" s="17">
        <f t="shared" si="13"/>
        <v>567000</v>
      </c>
      <c r="R66" s="52" t="str">
        <f t="shared" si="29"/>
        <v>OK</v>
      </c>
      <c r="S66" s="32">
        <v>63360</v>
      </c>
      <c r="T66" s="17">
        <f t="shared" si="14"/>
        <v>570240</v>
      </c>
      <c r="U66" s="52" t="str">
        <f t="shared" si="30"/>
        <v>OK</v>
      </c>
      <c r="V66" s="8"/>
      <c r="W66" s="9"/>
      <c r="X66" s="8"/>
    </row>
    <row r="67" spans="1:24" ht="15" x14ac:dyDescent="0.25">
      <c r="A67" s="44" t="s">
        <v>87</v>
      </c>
      <c r="B67" s="19" t="s">
        <v>75</v>
      </c>
      <c r="C67" s="31" t="s">
        <v>4</v>
      </c>
      <c r="D67" s="31">
        <v>38</v>
      </c>
      <c r="E67" s="32">
        <v>9000</v>
      </c>
      <c r="F67" s="17">
        <f t="shared" si="26"/>
        <v>342000</v>
      </c>
      <c r="G67" s="32">
        <v>8303</v>
      </c>
      <c r="H67" s="17">
        <f t="shared" si="16"/>
        <v>315514</v>
      </c>
      <c r="I67" s="52" t="str">
        <f t="shared" si="27"/>
        <v>OK</v>
      </c>
      <c r="J67" s="32">
        <v>8870</v>
      </c>
      <c r="K67" s="17">
        <f t="shared" si="11"/>
        <v>337060</v>
      </c>
      <c r="L67" s="52" t="str">
        <f t="shared" si="3"/>
        <v>OK</v>
      </c>
      <c r="M67" s="32">
        <v>9000</v>
      </c>
      <c r="N67" s="17">
        <f t="shared" si="12"/>
        <v>342000</v>
      </c>
      <c r="O67" s="52" t="str">
        <f t="shared" si="28"/>
        <v>OK</v>
      </c>
      <c r="P67" s="32">
        <v>8900</v>
      </c>
      <c r="Q67" s="17">
        <f t="shared" si="13"/>
        <v>338200</v>
      </c>
      <c r="R67" s="52" t="str">
        <f t="shared" si="29"/>
        <v>OK</v>
      </c>
      <c r="S67" s="32">
        <v>8910</v>
      </c>
      <c r="T67" s="17">
        <f t="shared" si="14"/>
        <v>338580</v>
      </c>
      <c r="U67" s="52" t="str">
        <f t="shared" si="30"/>
        <v>OK</v>
      </c>
      <c r="V67" s="8"/>
      <c r="W67" s="9"/>
      <c r="X67" s="8"/>
    </row>
    <row r="68" spans="1:24" ht="15" x14ac:dyDescent="0.25">
      <c r="A68" s="15">
        <v>4.1100000000000003</v>
      </c>
      <c r="B68" s="19" t="s">
        <v>76</v>
      </c>
      <c r="C68" s="31" t="s">
        <v>4</v>
      </c>
      <c r="D68" s="31">
        <v>2</v>
      </c>
      <c r="E68" s="32">
        <v>244999</v>
      </c>
      <c r="F68" s="17">
        <f t="shared" si="26"/>
        <v>489998</v>
      </c>
      <c r="G68" s="32">
        <v>226012</v>
      </c>
      <c r="H68" s="17">
        <f t="shared" si="16"/>
        <v>452024</v>
      </c>
      <c r="I68" s="52" t="str">
        <f t="shared" si="27"/>
        <v>OK</v>
      </c>
      <c r="J68" s="32">
        <v>241690</v>
      </c>
      <c r="K68" s="17">
        <f t="shared" si="11"/>
        <v>483380</v>
      </c>
      <c r="L68" s="52" t="str">
        <f t="shared" si="3"/>
        <v>OK</v>
      </c>
      <c r="M68" s="32">
        <v>244999</v>
      </c>
      <c r="N68" s="17">
        <f t="shared" si="12"/>
        <v>489998</v>
      </c>
      <c r="O68" s="52" t="str">
        <f t="shared" si="28"/>
        <v>OK</v>
      </c>
      <c r="P68" s="32">
        <v>240000</v>
      </c>
      <c r="Q68" s="17">
        <f t="shared" si="13"/>
        <v>480000</v>
      </c>
      <c r="R68" s="52" t="str">
        <f t="shared" si="29"/>
        <v>OK</v>
      </c>
      <c r="S68" s="32">
        <v>242549</v>
      </c>
      <c r="T68" s="17">
        <f t="shared" si="14"/>
        <v>485098</v>
      </c>
      <c r="U68" s="52" t="str">
        <f t="shared" si="30"/>
        <v>OK</v>
      </c>
      <c r="V68" s="8"/>
      <c r="W68" s="9"/>
      <c r="X68" s="8"/>
    </row>
    <row r="69" spans="1:24" ht="15" x14ac:dyDescent="0.25">
      <c r="A69" s="15">
        <v>4.12</v>
      </c>
      <c r="B69" s="19" t="s">
        <v>77</v>
      </c>
      <c r="C69" s="31" t="s">
        <v>4</v>
      </c>
      <c r="D69" s="31">
        <v>3</v>
      </c>
      <c r="E69" s="32">
        <v>315000</v>
      </c>
      <c r="F69" s="17">
        <f t="shared" si="26"/>
        <v>945000</v>
      </c>
      <c r="G69" s="32">
        <v>290588</v>
      </c>
      <c r="H69" s="17">
        <f t="shared" si="16"/>
        <v>871764</v>
      </c>
      <c r="I69" s="52" t="str">
        <f t="shared" si="27"/>
        <v>OK</v>
      </c>
      <c r="J69" s="32">
        <v>310740</v>
      </c>
      <c r="K69" s="17">
        <f t="shared" si="11"/>
        <v>932220</v>
      </c>
      <c r="L69" s="52" t="str">
        <f t="shared" si="3"/>
        <v>OK</v>
      </c>
      <c r="M69" s="32">
        <v>315000</v>
      </c>
      <c r="N69" s="17">
        <f t="shared" si="12"/>
        <v>945000</v>
      </c>
      <c r="O69" s="52" t="str">
        <f t="shared" si="28"/>
        <v>OK</v>
      </c>
      <c r="P69" s="32">
        <v>310000</v>
      </c>
      <c r="Q69" s="17">
        <f t="shared" si="13"/>
        <v>930000</v>
      </c>
      <c r="R69" s="52" t="str">
        <f>+IF(P69&lt;=$E69,"OK","NO OK")</f>
        <v>OK</v>
      </c>
      <c r="S69" s="32">
        <v>311850</v>
      </c>
      <c r="T69" s="17">
        <f t="shared" si="14"/>
        <v>935550</v>
      </c>
      <c r="U69" s="52" t="str">
        <f>+IF(S69&lt;=$E69,"OK","NO OK")</f>
        <v>OK</v>
      </c>
      <c r="V69" s="8"/>
      <c r="W69" s="9"/>
      <c r="X69" s="8"/>
    </row>
    <row r="70" spans="1:24" ht="15" x14ac:dyDescent="0.25">
      <c r="A70" s="15"/>
      <c r="B70" s="45" t="s">
        <v>41</v>
      </c>
      <c r="C70" s="31"/>
      <c r="D70" s="31"/>
      <c r="E70" s="32"/>
      <c r="F70" s="23">
        <f>SUM(F57:F69)</f>
        <v>13269288</v>
      </c>
      <c r="G70" s="32"/>
      <c r="H70" s="23">
        <f>SUM(H57:H69)</f>
        <v>12241090</v>
      </c>
      <c r="I70" s="52"/>
      <c r="J70" s="32"/>
      <c r="K70" s="23">
        <f>SUM(K57:K69)</f>
        <v>13083580</v>
      </c>
      <c r="L70" s="52"/>
      <c r="M70" s="32"/>
      <c r="N70" s="23">
        <f>SUM(N57:N69)</f>
        <v>13269288</v>
      </c>
      <c r="O70" s="52"/>
      <c r="P70" s="32"/>
      <c r="Q70" s="23">
        <f>SUM(Q57:Q69)</f>
        <v>13028200</v>
      </c>
      <c r="R70" s="52"/>
      <c r="S70" s="32"/>
      <c r="T70" s="23">
        <f>SUM(T57:T69)</f>
        <v>13136520</v>
      </c>
      <c r="U70" s="52"/>
      <c r="V70" s="8"/>
      <c r="W70" s="9"/>
      <c r="X70" s="8"/>
    </row>
    <row r="71" spans="1:24" x14ac:dyDescent="0.25">
      <c r="A71" s="15"/>
      <c r="B71" s="19"/>
      <c r="C71" s="31"/>
      <c r="D71" s="31"/>
      <c r="E71" s="32"/>
      <c r="F71" s="17"/>
      <c r="G71" s="32"/>
      <c r="H71" s="17"/>
      <c r="I71" s="15"/>
      <c r="J71" s="32"/>
      <c r="K71" s="17"/>
      <c r="L71" s="15"/>
      <c r="M71" s="32"/>
      <c r="N71" s="17"/>
      <c r="O71" s="15"/>
      <c r="P71" s="32"/>
      <c r="Q71" s="17"/>
      <c r="R71" s="15"/>
      <c r="S71" s="32"/>
      <c r="T71" s="17"/>
      <c r="U71" s="15"/>
      <c r="V71" s="8"/>
      <c r="W71" s="9"/>
      <c r="X71" s="8"/>
    </row>
    <row r="72" spans="1:24" x14ac:dyDescent="0.25">
      <c r="A72" s="15"/>
      <c r="B72" s="3" t="s">
        <v>36</v>
      </c>
      <c r="C72" s="15"/>
      <c r="D72" s="15"/>
      <c r="E72" s="17"/>
      <c r="F72" s="23">
        <f>F56+F39+F30+F70</f>
        <v>71042317</v>
      </c>
      <c r="G72" s="17"/>
      <c r="H72" s="23">
        <f>H56+H39+H30+H70</f>
        <v>65537905</v>
      </c>
      <c r="I72" s="15"/>
      <c r="J72" s="17"/>
      <c r="K72" s="23">
        <f>K56+K39+K30+K70</f>
        <v>70058710</v>
      </c>
      <c r="L72" s="15"/>
      <c r="M72" s="17"/>
      <c r="N72" s="23">
        <f>N56+N39+N30+N70</f>
        <v>70509405</v>
      </c>
      <c r="O72" s="15"/>
      <c r="P72" s="17"/>
      <c r="Q72" s="23">
        <f>Q56+Q39+Q30+Q70</f>
        <v>69582510</v>
      </c>
      <c r="R72" s="15"/>
      <c r="S72" s="17"/>
      <c r="T72" s="23">
        <f>T56+T39+T30+T70</f>
        <v>70331440</v>
      </c>
      <c r="U72" s="15"/>
      <c r="V72" s="8"/>
      <c r="W72" s="9"/>
      <c r="X72" s="8"/>
    </row>
    <row r="73" spans="1:24" x14ac:dyDescent="0.25">
      <c r="A73" s="15"/>
      <c r="B73" s="46" t="s">
        <v>79</v>
      </c>
      <c r="C73" s="36">
        <v>0.17</v>
      </c>
      <c r="D73" s="15"/>
      <c r="E73" s="17"/>
      <c r="F73" s="17">
        <f>ROUND(F$72*$C73,0)</f>
        <v>12077194</v>
      </c>
      <c r="G73" s="56">
        <v>0.17</v>
      </c>
      <c r="H73" s="17">
        <f>ROUND(H$72*G73,0)</f>
        <v>11141444</v>
      </c>
      <c r="I73" s="15"/>
      <c r="J73" s="56">
        <v>0.17</v>
      </c>
      <c r="K73" s="17">
        <f>ROUND(K$72*J73,0)</f>
        <v>11909981</v>
      </c>
      <c r="L73" s="15"/>
      <c r="M73" s="56">
        <v>0.17</v>
      </c>
      <c r="N73" s="17">
        <f>ROUND(N$72*M73,0)</f>
        <v>11986599</v>
      </c>
      <c r="O73" s="15"/>
      <c r="P73" s="56">
        <v>0.17</v>
      </c>
      <c r="Q73" s="17">
        <f>ROUND(Q$72*P73,0)</f>
        <v>11829027</v>
      </c>
      <c r="R73" s="15"/>
      <c r="S73" s="56">
        <v>0.17</v>
      </c>
      <c r="T73" s="17">
        <f>ROUND(T$72*S73,0)</f>
        <v>11956345</v>
      </c>
      <c r="U73" s="15"/>
      <c r="V73" s="8"/>
      <c r="W73" s="9"/>
      <c r="X73" s="8"/>
    </row>
    <row r="74" spans="1:24" x14ac:dyDescent="0.25">
      <c r="A74" s="15"/>
      <c r="B74" s="46" t="s">
        <v>37</v>
      </c>
      <c r="C74" s="36">
        <v>0.05</v>
      </c>
      <c r="D74" s="15"/>
      <c r="E74" s="17"/>
      <c r="F74" s="17">
        <f>ROUND(F$72*$C74,0)</f>
        <v>3552116</v>
      </c>
      <c r="G74" s="56">
        <v>0.05</v>
      </c>
      <c r="H74" s="17">
        <f>ROUND(H$72*G74,0)</f>
        <v>3276895</v>
      </c>
      <c r="I74" s="15"/>
      <c r="J74" s="56">
        <v>0.05</v>
      </c>
      <c r="K74" s="17">
        <f>ROUND(K$72*J74,0)</f>
        <v>3502936</v>
      </c>
      <c r="L74" s="15"/>
      <c r="M74" s="56">
        <v>0.05</v>
      </c>
      <c r="N74" s="17">
        <f>ROUND(N$72*M74,0)</f>
        <v>3525470</v>
      </c>
      <c r="O74" s="15"/>
      <c r="P74" s="56">
        <v>0.05</v>
      </c>
      <c r="Q74" s="17">
        <f>ROUND(Q$72*P74,0)</f>
        <v>3479126</v>
      </c>
      <c r="R74" s="15"/>
      <c r="S74" s="56">
        <v>0.05</v>
      </c>
      <c r="T74" s="17">
        <f>ROUND(T$72*S74,0)</f>
        <v>3516572</v>
      </c>
      <c r="U74" s="15"/>
      <c r="V74" s="8"/>
      <c r="W74" s="9"/>
      <c r="X74" s="8"/>
    </row>
    <row r="75" spans="1:24" x14ac:dyDescent="0.25">
      <c r="A75" s="15"/>
      <c r="B75" s="46" t="s">
        <v>80</v>
      </c>
      <c r="C75" s="36">
        <v>0.03</v>
      </c>
      <c r="D75" s="15"/>
      <c r="E75" s="17"/>
      <c r="F75" s="17">
        <f>ROUND(F$72*$C75,0)</f>
        <v>2131270</v>
      </c>
      <c r="G75" s="56">
        <v>0.03</v>
      </c>
      <c r="H75" s="17">
        <f>ROUND(H$72*G75,0)</f>
        <v>1966137</v>
      </c>
      <c r="I75" s="15"/>
      <c r="J75" s="56">
        <v>0.03</v>
      </c>
      <c r="K75" s="17">
        <f>ROUND(K$72*J75,0)</f>
        <v>2101761</v>
      </c>
      <c r="L75" s="15"/>
      <c r="M75" s="56">
        <v>0.03</v>
      </c>
      <c r="N75" s="17">
        <f>ROUND(N$72*M75,0)</f>
        <v>2115282</v>
      </c>
      <c r="O75" s="15"/>
      <c r="P75" s="56">
        <v>0.03</v>
      </c>
      <c r="Q75" s="17">
        <f>ROUND(Q$72*P75,0)</f>
        <v>2087475</v>
      </c>
      <c r="R75" s="15"/>
      <c r="S75" s="56">
        <v>0.03</v>
      </c>
      <c r="T75" s="17">
        <f>ROUND(T$72*S75,0)</f>
        <v>2109943</v>
      </c>
      <c r="U75" s="15"/>
      <c r="V75" s="8"/>
      <c r="W75" s="9"/>
      <c r="X75" s="8"/>
    </row>
    <row r="76" spans="1:24" x14ac:dyDescent="0.25">
      <c r="A76" s="15"/>
      <c r="B76" s="37" t="s">
        <v>38</v>
      </c>
      <c r="C76" s="38">
        <v>0.25</v>
      </c>
      <c r="D76" s="15"/>
      <c r="E76" s="17"/>
      <c r="F76" s="23">
        <f>SUM(F73:F75)</f>
        <v>17760580</v>
      </c>
      <c r="G76" s="56">
        <f>SUM(G73:G75)</f>
        <v>0.25</v>
      </c>
      <c r="H76" s="23">
        <f>ROUND(H$72*G76,0)</f>
        <v>16384476</v>
      </c>
      <c r="I76" s="15"/>
      <c r="J76" s="56">
        <f>SUM(J73:J75)</f>
        <v>0.25</v>
      </c>
      <c r="K76" s="23">
        <f>ROUND(K$72*J76,0)</f>
        <v>17514678</v>
      </c>
      <c r="L76" s="15"/>
      <c r="M76" s="56">
        <f>SUM(M73:M75)</f>
        <v>0.25</v>
      </c>
      <c r="N76" s="23">
        <f>ROUND(N$72*M76,0)</f>
        <v>17627351</v>
      </c>
      <c r="O76" s="15"/>
      <c r="P76" s="56">
        <f>SUM(P73:P75)</f>
        <v>0.25</v>
      </c>
      <c r="Q76" s="23">
        <f>ROUND(Q$72*P76,0)</f>
        <v>17395628</v>
      </c>
      <c r="R76" s="15"/>
      <c r="S76" s="56">
        <f>SUM(S73:S75)</f>
        <v>0.25</v>
      </c>
      <c r="T76" s="23">
        <f>ROUND(T$72*S76,0)</f>
        <v>17582860</v>
      </c>
      <c r="U76" s="15"/>
      <c r="V76" s="8"/>
      <c r="W76" s="9"/>
      <c r="X76" s="8"/>
    </row>
    <row r="77" spans="1:24" x14ac:dyDescent="0.25">
      <c r="A77" s="15"/>
      <c r="B77" s="47" t="s">
        <v>39</v>
      </c>
      <c r="C77" s="48">
        <v>0.19</v>
      </c>
      <c r="D77" s="15"/>
      <c r="E77" s="17"/>
      <c r="F77" s="17">
        <f>ROUND(F74*C77,0)</f>
        <v>674902</v>
      </c>
      <c r="G77" s="56">
        <v>0.19</v>
      </c>
      <c r="H77" s="17">
        <f>ROUND(H74*G77,0)</f>
        <v>622610</v>
      </c>
      <c r="I77" s="15"/>
      <c r="J77" s="56">
        <v>0.19</v>
      </c>
      <c r="K77" s="17">
        <f>ROUND(K74*J77,0)</f>
        <v>665558</v>
      </c>
      <c r="L77" s="15"/>
      <c r="M77" s="56">
        <v>0.19</v>
      </c>
      <c r="N77" s="17">
        <f>ROUND(N74*M77,0)</f>
        <v>669839</v>
      </c>
      <c r="O77" s="15"/>
      <c r="P77" s="56">
        <v>0.19</v>
      </c>
      <c r="Q77" s="17">
        <f>ROUND(Q74*P77,0)</f>
        <v>661034</v>
      </c>
      <c r="R77" s="15"/>
      <c r="S77" s="56">
        <v>0.19</v>
      </c>
      <c r="T77" s="17">
        <f>ROUND(T74*S77,0)</f>
        <v>668149</v>
      </c>
      <c r="U77" s="15"/>
      <c r="V77" s="8"/>
      <c r="W77" s="9"/>
      <c r="X77" s="8"/>
    </row>
    <row r="78" spans="1:24" x14ac:dyDescent="0.25">
      <c r="A78" s="15"/>
      <c r="B78" s="39" t="s">
        <v>86</v>
      </c>
      <c r="C78" s="15"/>
      <c r="D78" s="40"/>
      <c r="E78" s="17"/>
      <c r="F78" s="23">
        <f>F72+F76+F77</f>
        <v>89477799</v>
      </c>
      <c r="G78" s="55"/>
      <c r="I78" s="15"/>
      <c r="J78" s="55"/>
      <c r="L78" s="15"/>
      <c r="M78" s="55"/>
      <c r="O78" s="15"/>
      <c r="P78" s="55"/>
      <c r="R78" s="15"/>
      <c r="S78" s="55"/>
      <c r="U78" s="15"/>
      <c r="V78" s="8"/>
      <c r="W78" s="9"/>
      <c r="X78" s="8"/>
    </row>
    <row r="79" spans="1:24" x14ac:dyDescent="0.25">
      <c r="A79" s="53"/>
      <c r="B79" s="53"/>
      <c r="C79" s="53"/>
      <c r="D79" s="53"/>
      <c r="E79" s="53"/>
      <c r="F79" s="53"/>
      <c r="G79" s="53"/>
      <c r="H79" s="53"/>
      <c r="I79" s="53"/>
      <c r="J79" s="53"/>
      <c r="K79" s="53"/>
      <c r="L79" s="53"/>
      <c r="M79" s="53"/>
      <c r="N79" s="53"/>
      <c r="O79" s="53"/>
      <c r="P79" s="53"/>
      <c r="Q79" s="53"/>
      <c r="R79" s="53"/>
      <c r="S79" s="53"/>
      <c r="T79" s="53"/>
      <c r="U79" s="53"/>
      <c r="V79" s="8"/>
      <c r="W79" s="9"/>
      <c r="X79" s="8"/>
    </row>
    <row r="80" spans="1:24" ht="15" x14ac:dyDescent="0.25">
      <c r="A80" s="53"/>
      <c r="B80" s="54" t="s">
        <v>102</v>
      </c>
      <c r="C80" s="53"/>
      <c r="D80" s="53"/>
      <c r="E80" s="53"/>
      <c r="F80" s="53"/>
      <c r="G80" s="53"/>
      <c r="H80" s="57">
        <f>H72+H76+H77</f>
        <v>82544991</v>
      </c>
      <c r="I80" s="52" t="str">
        <f>+IF(H80&lt;=$F78,"OK","NO OK")</f>
        <v>OK</v>
      </c>
      <c r="J80" s="53"/>
      <c r="K80" s="57">
        <f>K72+K76+K77</f>
        <v>88238946</v>
      </c>
      <c r="L80" s="52" t="str">
        <f>+IF(K80&lt;=$F78,"OK","NO OK")</f>
        <v>OK</v>
      </c>
      <c r="M80" s="53"/>
      <c r="N80" s="57">
        <f>N72+N76+N77</f>
        <v>88806595</v>
      </c>
      <c r="O80" s="52" t="str">
        <f>+IF(N80&lt;=$F78,"OK","NO OK")</f>
        <v>OK</v>
      </c>
      <c r="P80" s="53"/>
      <c r="Q80" s="57">
        <f>Q72+Q76+Q77</f>
        <v>87639172</v>
      </c>
      <c r="R80" s="52" t="str">
        <f>+IF(Q80&lt;=$F78,"OK","NO OK")</f>
        <v>OK</v>
      </c>
      <c r="S80" s="53"/>
      <c r="T80" s="57">
        <f>T72+T76+T77</f>
        <v>88582449</v>
      </c>
      <c r="U80" s="52" t="str">
        <f>+IF(T80&lt;=$F78,"OK","NO OK")</f>
        <v>OK</v>
      </c>
      <c r="V80" s="8"/>
      <c r="W80" s="9"/>
      <c r="X80" s="8"/>
    </row>
    <row r="81" spans="1:24" ht="15" x14ac:dyDescent="0.25">
      <c r="A81" s="53"/>
      <c r="B81" s="54" t="s">
        <v>103</v>
      </c>
      <c r="C81" s="53"/>
      <c r="D81" s="53"/>
      <c r="E81" s="53"/>
      <c r="F81" s="53"/>
      <c r="G81" s="53"/>
      <c r="H81" s="137">
        <f>+ROUND(H80/$F78,4)</f>
        <v>0.92249999999999999</v>
      </c>
      <c r="I81" s="52" t="str">
        <f>+IF(H81&gt;=95%,"OK","NO OK")</f>
        <v>NO OK</v>
      </c>
      <c r="J81" s="53"/>
      <c r="K81" s="137">
        <f>+ROUND(K80/$F78,4)</f>
        <v>0.98619999999999997</v>
      </c>
      <c r="L81" s="52" t="str">
        <f>+IF(K81&gt;=95%,"OK","NO OK")</f>
        <v>OK</v>
      </c>
      <c r="M81" s="53"/>
      <c r="N81" s="137">
        <f>+ROUND(N80/$F78,4)</f>
        <v>0.99250000000000005</v>
      </c>
      <c r="O81" s="52" t="str">
        <f>+IF(N81&gt;=95%,"OK","NO OK")</f>
        <v>OK</v>
      </c>
      <c r="P81" s="53"/>
      <c r="Q81" s="137">
        <f>+ROUND(Q80/$F78,4)</f>
        <v>0.97950000000000004</v>
      </c>
      <c r="R81" s="52" t="str">
        <f>+IF(Q81&gt;=95%,"OK","NO OK")</f>
        <v>OK</v>
      </c>
      <c r="S81" s="53"/>
      <c r="T81" s="137">
        <f>+ROUND(T80/$F78,4)</f>
        <v>0.99</v>
      </c>
      <c r="U81" s="52" t="str">
        <f>+IF(T81&gt;=95%,"OK","NO OK")</f>
        <v>OK</v>
      </c>
      <c r="V81" s="8"/>
      <c r="W81" s="9"/>
      <c r="X81" s="8"/>
    </row>
    <row r="82" spans="1:24" x14ac:dyDescent="0.25">
      <c r="A82" s="53"/>
      <c r="B82" s="54" t="s">
        <v>94</v>
      </c>
      <c r="C82" s="53"/>
      <c r="D82" s="53"/>
      <c r="E82" s="53"/>
      <c r="F82" s="53"/>
      <c r="G82" s="53"/>
      <c r="H82" s="23">
        <v>82543269</v>
      </c>
      <c r="I82" s="53"/>
      <c r="J82" s="53"/>
      <c r="K82" s="23">
        <v>88238945.245000005</v>
      </c>
      <c r="L82" s="53"/>
      <c r="M82" s="53"/>
      <c r="N82" s="23">
        <v>88806596</v>
      </c>
      <c r="O82" s="53"/>
      <c r="P82" s="53"/>
      <c r="Q82" s="23">
        <v>87639171</v>
      </c>
      <c r="R82" s="53"/>
      <c r="S82" s="53"/>
      <c r="T82" s="23">
        <v>88583000</v>
      </c>
      <c r="U82" s="53"/>
      <c r="V82" s="8"/>
      <c r="W82" s="9"/>
      <c r="X82" s="8"/>
    </row>
    <row r="83" spans="1:24" x14ac:dyDescent="0.25">
      <c r="A83" s="53"/>
      <c r="B83" s="54" t="s">
        <v>95</v>
      </c>
      <c r="C83" s="53"/>
      <c r="D83" s="53"/>
      <c r="E83" s="53"/>
      <c r="F83" s="53"/>
      <c r="G83" s="53"/>
      <c r="H83" s="23">
        <f>+ABS(H80-H82)</f>
        <v>1722</v>
      </c>
      <c r="I83" s="53"/>
      <c r="J83" s="53"/>
      <c r="K83" s="23">
        <f>+ABS(K80-K82)</f>
        <v>0.75499999523162842</v>
      </c>
      <c r="L83" s="53"/>
      <c r="M83" s="53"/>
      <c r="N83" s="23">
        <f>+ABS(N80-N82)</f>
        <v>1</v>
      </c>
      <c r="O83" s="53"/>
      <c r="P83" s="53"/>
      <c r="Q83" s="23">
        <f>+ABS(Q80-Q82)</f>
        <v>1</v>
      </c>
      <c r="R83" s="53"/>
      <c r="S83" s="53"/>
      <c r="T83" s="23">
        <f>+ABS(T80-T82)</f>
        <v>551</v>
      </c>
      <c r="U83" s="53"/>
      <c r="V83" s="8"/>
      <c r="W83" s="9"/>
      <c r="X83" s="8"/>
    </row>
    <row r="84" spans="1:24" ht="15" x14ac:dyDescent="0.25">
      <c r="A84" s="53"/>
      <c r="B84" s="54" t="s">
        <v>96</v>
      </c>
      <c r="C84" s="53"/>
      <c r="D84" s="53"/>
      <c r="E84" s="53"/>
      <c r="F84" s="53"/>
      <c r="G84" s="53"/>
      <c r="H84" s="58">
        <f>+H83/H82</f>
        <v>2.0861785835014603E-5</v>
      </c>
      <c r="I84" s="59" t="str">
        <f>+IF(H84&gt;0.05%,"NO OK","OK")</f>
        <v>OK</v>
      </c>
      <c r="J84" s="53"/>
      <c r="K84" s="58">
        <f>+K83/K82</f>
        <v>8.5563125571745198E-9</v>
      </c>
      <c r="L84" s="59" t="str">
        <f>+IF(K84&gt;0.05%,"NO OK","OK")</f>
        <v>OK</v>
      </c>
      <c r="M84" s="53"/>
      <c r="N84" s="58">
        <f>+N83/N82</f>
        <v>1.1260424845019395E-8</v>
      </c>
      <c r="O84" s="59" t="str">
        <f>+IF(N84&gt;0.05%,"NO OK","OK")</f>
        <v>OK</v>
      </c>
      <c r="P84" s="53"/>
      <c r="Q84" s="58">
        <f>+Q83/Q82</f>
        <v>1.1410422857605533E-8</v>
      </c>
      <c r="R84" s="59" t="str">
        <f>+IF(Q84&gt;0.05%,"NO OK","OK")</f>
        <v>OK</v>
      </c>
      <c r="S84" s="53"/>
      <c r="T84" s="58">
        <f>+T83/T82</f>
        <v>6.2201551087680484E-6</v>
      </c>
      <c r="U84" s="59" t="str">
        <f>+IF(T84&gt;0.05%,"NO OK","OK")</f>
        <v>OK</v>
      </c>
      <c r="V84" s="8"/>
      <c r="W84" s="9"/>
      <c r="X84" s="8"/>
    </row>
    <row r="85" spans="1:24" ht="15" x14ac:dyDescent="0.25">
      <c r="A85" s="53"/>
      <c r="B85" s="54" t="s">
        <v>97</v>
      </c>
      <c r="C85" s="53"/>
      <c r="D85" s="53"/>
      <c r="E85" s="53"/>
      <c r="F85" s="53"/>
      <c r="G85" s="53"/>
      <c r="H85" s="53"/>
      <c r="I85" s="59" t="s">
        <v>101</v>
      </c>
      <c r="J85" s="53"/>
      <c r="K85" s="53"/>
      <c r="L85" s="59" t="s">
        <v>101</v>
      </c>
      <c r="M85" s="53"/>
      <c r="N85" s="53"/>
      <c r="O85" s="59" t="s">
        <v>101</v>
      </c>
      <c r="P85" s="53"/>
      <c r="Q85" s="53"/>
      <c r="R85" s="59" t="s">
        <v>101</v>
      </c>
      <c r="S85" s="53"/>
      <c r="T85" s="53"/>
      <c r="U85" s="59" t="s">
        <v>101</v>
      </c>
      <c r="V85" s="8"/>
      <c r="W85" s="9"/>
      <c r="X85" s="8"/>
    </row>
    <row r="86" spans="1:24" ht="15" x14ac:dyDescent="0.25">
      <c r="A86" s="53"/>
      <c r="B86" s="54" t="s">
        <v>98</v>
      </c>
      <c r="C86" s="53"/>
      <c r="D86" s="53"/>
      <c r="E86" s="53"/>
      <c r="F86" s="53"/>
      <c r="G86" s="254" t="str">
        <f>+IF(I80="OK",IF(I81="OK",IF(I84="OK",IF(I85="OK","SI","NO"),"NO"),"NO"),"NO")</f>
        <v>NO</v>
      </c>
      <c r="H86" s="255"/>
      <c r="I86" s="256"/>
      <c r="J86" s="254" t="str">
        <f>+IF(L80="OK",IF(L81="OK",IF(L84="OK",IF(L85="OK","SI","NO"),"NO"),"NO"),"NO")</f>
        <v>SI</v>
      </c>
      <c r="K86" s="255"/>
      <c r="L86" s="256"/>
      <c r="M86" s="254" t="str">
        <f>+IF(O80="OK",IF(O81="OK",IF(O84="OK",IF(O85="OK","SI","NO"),"NO"),"NO"),"NO")</f>
        <v>SI</v>
      </c>
      <c r="N86" s="255"/>
      <c r="O86" s="256"/>
      <c r="P86" s="254" t="str">
        <f>+IF(R80="OK",IF(R81="OK",IF(R84="OK",IF(R85="OK","SI","NO"),"NO"),"NO"),"NO")</f>
        <v>SI</v>
      </c>
      <c r="Q86" s="255"/>
      <c r="R86" s="256"/>
      <c r="S86" s="254" t="str">
        <f>+IF(U80="OK",IF(U81="OK",IF(U84="OK",IF(U85="OK","SI","NO"),"NO"),"NO"),"NO")</f>
        <v>SI</v>
      </c>
      <c r="T86" s="255"/>
      <c r="U86" s="256"/>
      <c r="V86" s="8"/>
      <c r="W86" s="9"/>
      <c r="X86" s="8"/>
    </row>
    <row r="87" spans="1:24" x14ac:dyDescent="0.25">
      <c r="V87" s="8"/>
      <c r="W87" s="9"/>
      <c r="X87" s="8"/>
    </row>
    <row r="88" spans="1:24" ht="15.75" x14ac:dyDescent="0.25">
      <c r="G88" s="103" t="s">
        <v>138</v>
      </c>
      <c r="H88" s="129"/>
      <c r="I88" s="129"/>
      <c r="J88" s="128"/>
      <c r="K88" s="128"/>
      <c r="V88" s="8"/>
      <c r="W88" s="9"/>
      <c r="X88" s="8"/>
    </row>
    <row r="89" spans="1:24" x14ac:dyDescent="0.25">
      <c r="G89" s="128"/>
      <c r="H89" s="129"/>
      <c r="I89" s="129"/>
      <c r="J89" s="128"/>
      <c r="K89" s="128"/>
    </row>
    <row r="90" spans="1:24" x14ac:dyDescent="0.25">
      <c r="G90" s="128"/>
      <c r="H90" s="129"/>
      <c r="I90" s="129"/>
      <c r="J90" s="128"/>
      <c r="K90" s="128"/>
    </row>
    <row r="91" spans="1:24" x14ac:dyDescent="0.25">
      <c r="G91" s="128"/>
      <c r="H91" s="129"/>
      <c r="I91" s="129"/>
      <c r="J91" s="128"/>
      <c r="K91" s="128"/>
    </row>
    <row r="92" spans="1:24" x14ac:dyDescent="0.25">
      <c r="G92" s="128"/>
      <c r="H92" s="129"/>
      <c r="I92" s="129"/>
      <c r="J92" s="128"/>
      <c r="K92" s="128"/>
    </row>
    <row r="93" spans="1:24" ht="15.75" x14ac:dyDescent="0.25">
      <c r="G93" s="131" t="s">
        <v>139</v>
      </c>
      <c r="H93" s="129"/>
      <c r="I93" s="131" t="s">
        <v>203</v>
      </c>
      <c r="J93" s="131"/>
      <c r="K93" s="131" t="s">
        <v>140</v>
      </c>
    </row>
    <row r="94" spans="1:24" ht="15.75" x14ac:dyDescent="0.25">
      <c r="G94" s="133" t="s">
        <v>141</v>
      </c>
      <c r="H94" s="129"/>
      <c r="I94" s="133" t="s">
        <v>141</v>
      </c>
      <c r="J94" s="133"/>
      <c r="K94" s="133" t="s">
        <v>142</v>
      </c>
    </row>
    <row r="95" spans="1:24" ht="15.75" x14ac:dyDescent="0.25">
      <c r="G95" s="133"/>
      <c r="H95" s="129"/>
      <c r="I95" s="129"/>
      <c r="J95" s="133"/>
      <c r="K95" s="133"/>
    </row>
    <row r="96" spans="1:24" ht="15.75" x14ac:dyDescent="0.25">
      <c r="G96" s="133"/>
      <c r="H96" s="136"/>
      <c r="I96" s="136"/>
      <c r="J96" s="128"/>
      <c r="K96" s="128"/>
    </row>
    <row r="97" spans="7:11" ht="15.75" x14ac:dyDescent="0.25">
      <c r="G97" s="133"/>
      <c r="H97" s="136"/>
      <c r="I97" s="136"/>
      <c r="J97" s="128"/>
      <c r="K97" s="128"/>
    </row>
    <row r="98" spans="7:11" ht="15.75" x14ac:dyDescent="0.25">
      <c r="G98" s="133"/>
      <c r="H98" s="136"/>
      <c r="I98" s="136"/>
      <c r="J98" s="133"/>
      <c r="K98" s="133"/>
    </row>
    <row r="99" spans="7:11" ht="15.75" x14ac:dyDescent="0.25">
      <c r="G99" s="131" t="s">
        <v>143</v>
      </c>
      <c r="H99" s="131"/>
      <c r="I99" s="131"/>
      <c r="J99" s="131"/>
      <c r="K99" s="131"/>
    </row>
    <row r="100" spans="7:11" ht="15.75" x14ac:dyDescent="0.25">
      <c r="G100" s="133" t="s">
        <v>144</v>
      </c>
      <c r="H100" s="136"/>
      <c r="I100" s="136"/>
      <c r="J100" s="133"/>
      <c r="K100" s="133"/>
    </row>
    <row r="101" spans="7:11" ht="15.75" x14ac:dyDescent="0.25">
      <c r="G101" s="133" t="s">
        <v>145</v>
      </c>
      <c r="H101" s="136"/>
      <c r="I101" s="136"/>
      <c r="J101" s="133"/>
      <c r="K101" s="133"/>
    </row>
  </sheetData>
  <mergeCells count="30">
    <mergeCell ref="S3:U4"/>
    <mergeCell ref="S5:U5"/>
    <mergeCell ref="S6:S7"/>
    <mergeCell ref="T6:T7"/>
    <mergeCell ref="S86:U86"/>
    <mergeCell ref="M86:O86"/>
    <mergeCell ref="P3:R4"/>
    <mergeCell ref="P5:R5"/>
    <mergeCell ref="P6:P7"/>
    <mergeCell ref="Q6:Q7"/>
    <mergeCell ref="P86:R86"/>
    <mergeCell ref="M3:O4"/>
    <mergeCell ref="M5:O5"/>
    <mergeCell ref="M6:M7"/>
    <mergeCell ref="N6:N7"/>
    <mergeCell ref="K6:K7"/>
    <mergeCell ref="J5:L5"/>
    <mergeCell ref="J86:L86"/>
    <mergeCell ref="A3:F4"/>
    <mergeCell ref="A6:F6"/>
    <mergeCell ref="G86:I86"/>
    <mergeCell ref="J3:L4"/>
    <mergeCell ref="J6:J7"/>
    <mergeCell ref="A1:F1"/>
    <mergeCell ref="A2:F2"/>
    <mergeCell ref="A5:F5"/>
    <mergeCell ref="G5:I5"/>
    <mergeCell ref="G6:G7"/>
    <mergeCell ref="H6:H7"/>
    <mergeCell ref="G3:I4"/>
  </mergeCells>
  <conditionalFormatting sqref="L9:L70">
    <cfRule type="containsText" dxfId="28" priority="29" operator="containsText" text="NO OK">
      <formula>NOT(ISERROR(SEARCH("NO OK",L9)))</formula>
    </cfRule>
  </conditionalFormatting>
  <conditionalFormatting sqref="L84">
    <cfRule type="containsText" dxfId="27" priority="28" operator="containsText" text="NO OK">
      <formula>NOT(ISERROR(SEARCH("NO OK",L84)))</formula>
    </cfRule>
  </conditionalFormatting>
  <conditionalFormatting sqref="J86">
    <cfRule type="containsText" dxfId="26" priority="27" operator="containsText" text="NO">
      <formula>NOT(ISERROR(SEARCH("NO",J86)))</formula>
    </cfRule>
  </conditionalFormatting>
  <conditionalFormatting sqref="L80">
    <cfRule type="containsText" dxfId="25" priority="26" operator="containsText" text="NO OK">
      <formula>NOT(ISERROR(SEARCH("NO OK",L80)))</formula>
    </cfRule>
  </conditionalFormatting>
  <conditionalFormatting sqref="L85">
    <cfRule type="containsText" dxfId="24" priority="25" operator="containsText" text="NO OK">
      <formula>NOT(ISERROR(SEARCH("NO OK",L85)))</formula>
    </cfRule>
  </conditionalFormatting>
  <conditionalFormatting sqref="I9:I70">
    <cfRule type="containsText" dxfId="23" priority="24" operator="containsText" text="NO OK">
      <formula>NOT(ISERROR(SEARCH("NO OK",I9)))</formula>
    </cfRule>
  </conditionalFormatting>
  <conditionalFormatting sqref="I84">
    <cfRule type="containsText" dxfId="22" priority="23" operator="containsText" text="NO OK">
      <formula>NOT(ISERROR(SEARCH("NO OK",I84)))</formula>
    </cfRule>
  </conditionalFormatting>
  <conditionalFormatting sqref="G86">
    <cfRule type="containsText" dxfId="21" priority="22" operator="containsText" text="NO">
      <formula>NOT(ISERROR(SEARCH("NO",G86)))</formula>
    </cfRule>
  </conditionalFormatting>
  <conditionalFormatting sqref="I80:I81">
    <cfRule type="containsText" dxfId="20" priority="21" operator="containsText" text="NO OK">
      <formula>NOT(ISERROR(SEARCH("NO OK",I80)))</formula>
    </cfRule>
  </conditionalFormatting>
  <conditionalFormatting sqref="I85">
    <cfRule type="containsText" dxfId="19" priority="20" operator="containsText" text="NO OK">
      <formula>NOT(ISERROR(SEARCH("NO OK",I85)))</formula>
    </cfRule>
  </conditionalFormatting>
  <conditionalFormatting sqref="L81">
    <cfRule type="containsText" dxfId="18" priority="19" operator="containsText" text="NO OK">
      <formula>NOT(ISERROR(SEARCH("NO OK",L81)))</formula>
    </cfRule>
  </conditionalFormatting>
  <conditionalFormatting sqref="O9:O70">
    <cfRule type="containsText" dxfId="17" priority="18" operator="containsText" text="NO OK">
      <formula>NOT(ISERROR(SEARCH("NO OK",O9)))</formula>
    </cfRule>
  </conditionalFormatting>
  <conditionalFormatting sqref="O84">
    <cfRule type="containsText" dxfId="16" priority="17" operator="containsText" text="NO OK">
      <formula>NOT(ISERROR(SEARCH("NO OK",O84)))</formula>
    </cfRule>
  </conditionalFormatting>
  <conditionalFormatting sqref="M86">
    <cfRule type="containsText" dxfId="15" priority="16" operator="containsText" text="NO">
      <formula>NOT(ISERROR(SEARCH("NO",M86)))</formula>
    </cfRule>
  </conditionalFormatting>
  <conditionalFormatting sqref="O80">
    <cfRule type="containsText" dxfId="14" priority="15" operator="containsText" text="NO OK">
      <formula>NOT(ISERROR(SEARCH("NO OK",O80)))</formula>
    </cfRule>
  </conditionalFormatting>
  <conditionalFormatting sqref="O85">
    <cfRule type="containsText" dxfId="13" priority="14" operator="containsText" text="NO OK">
      <formula>NOT(ISERROR(SEARCH("NO OK",O85)))</formula>
    </cfRule>
  </conditionalFormatting>
  <conditionalFormatting sqref="O81">
    <cfRule type="containsText" dxfId="12" priority="13" operator="containsText" text="NO OK">
      <formula>NOT(ISERROR(SEARCH("NO OK",O81)))</formula>
    </cfRule>
  </conditionalFormatting>
  <conditionalFormatting sqref="R9:R70">
    <cfRule type="containsText" dxfId="11" priority="12" operator="containsText" text="NO OK">
      <formula>NOT(ISERROR(SEARCH("NO OK",R9)))</formula>
    </cfRule>
  </conditionalFormatting>
  <conditionalFormatting sqref="R84">
    <cfRule type="containsText" dxfId="10" priority="11" operator="containsText" text="NO OK">
      <formula>NOT(ISERROR(SEARCH("NO OK",R84)))</formula>
    </cfRule>
  </conditionalFormatting>
  <conditionalFormatting sqref="P86">
    <cfRule type="containsText" dxfId="9" priority="10" operator="containsText" text="NO">
      <formula>NOT(ISERROR(SEARCH("NO",P86)))</formula>
    </cfRule>
  </conditionalFormatting>
  <conditionalFormatting sqref="R80">
    <cfRule type="containsText" dxfId="8" priority="9" operator="containsText" text="NO OK">
      <formula>NOT(ISERROR(SEARCH("NO OK",R80)))</formula>
    </cfRule>
  </conditionalFormatting>
  <conditionalFormatting sqref="R85">
    <cfRule type="containsText" dxfId="7" priority="8" operator="containsText" text="NO OK">
      <formula>NOT(ISERROR(SEARCH("NO OK",R85)))</formula>
    </cfRule>
  </conditionalFormatting>
  <conditionalFormatting sqref="R81">
    <cfRule type="containsText" dxfId="6" priority="7" operator="containsText" text="NO OK">
      <formula>NOT(ISERROR(SEARCH("NO OK",R81)))</formula>
    </cfRule>
  </conditionalFormatting>
  <conditionalFormatting sqref="U9:U70">
    <cfRule type="containsText" dxfId="5" priority="6" operator="containsText" text="NO OK">
      <formula>NOT(ISERROR(SEARCH("NO OK",U9)))</formula>
    </cfRule>
  </conditionalFormatting>
  <conditionalFormatting sqref="U84">
    <cfRule type="containsText" dxfId="4" priority="5" operator="containsText" text="NO OK">
      <formula>NOT(ISERROR(SEARCH("NO OK",U84)))</formula>
    </cfRule>
  </conditionalFormatting>
  <conditionalFormatting sqref="S86">
    <cfRule type="containsText" dxfId="3" priority="4" operator="containsText" text="NO">
      <formula>NOT(ISERROR(SEARCH("NO",S86)))</formula>
    </cfRule>
  </conditionalFormatting>
  <conditionalFormatting sqref="U80">
    <cfRule type="containsText" dxfId="2" priority="3" operator="containsText" text="NO OK">
      <formula>NOT(ISERROR(SEARCH("NO OK",U80)))</formula>
    </cfRule>
  </conditionalFormatting>
  <conditionalFormatting sqref="U85">
    <cfRule type="containsText" dxfId="1" priority="2" operator="containsText" text="NO OK">
      <formula>NOT(ISERROR(SEARCH("NO OK",U85)))</formula>
    </cfRule>
  </conditionalFormatting>
  <conditionalFormatting sqref="U81">
    <cfRule type="containsText" dxfId="0" priority="1" operator="containsText" text="NO OK">
      <formula>NOT(ISERROR(SEARCH("NO OK",U81)))</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243" t="s">
        <v>88</v>
      </c>
      <c r="B1" s="243"/>
      <c r="C1" s="243"/>
      <c r="D1" s="243"/>
      <c r="E1" s="243"/>
      <c r="F1" s="243"/>
    </row>
    <row r="2" spans="1:6" x14ac:dyDescent="0.25">
      <c r="A2" s="243"/>
      <c r="B2" s="243"/>
      <c r="C2" s="243"/>
      <c r="D2" s="243"/>
      <c r="E2" s="243"/>
      <c r="F2" s="243"/>
    </row>
    <row r="3" spans="1:6" ht="18" customHeight="1" x14ac:dyDescent="0.25">
      <c r="A3" s="244" t="s">
        <v>63</v>
      </c>
      <c r="B3" s="244"/>
      <c r="C3" s="244"/>
      <c r="D3" s="244"/>
      <c r="E3" s="244"/>
      <c r="F3" s="244"/>
    </row>
    <row r="4" spans="1:6" ht="59.25" customHeight="1" x14ac:dyDescent="0.25">
      <c r="A4" s="244"/>
      <c r="B4" s="244"/>
      <c r="C4" s="244"/>
      <c r="D4" s="244"/>
      <c r="E4" s="244"/>
      <c r="F4" s="244"/>
    </row>
    <row r="5" spans="1:6" x14ac:dyDescent="0.25">
      <c r="A5" s="244"/>
      <c r="B5" s="244"/>
      <c r="C5" s="244"/>
      <c r="D5" s="244"/>
      <c r="E5" s="244"/>
      <c r="F5" s="244"/>
    </row>
    <row r="6" spans="1:6" ht="15" customHeight="1" x14ac:dyDescent="0.25">
      <c r="A6" s="257" t="s">
        <v>91</v>
      </c>
      <c r="B6" s="257"/>
      <c r="C6" s="257"/>
      <c r="D6" s="257"/>
      <c r="E6" s="257"/>
      <c r="F6" s="257"/>
    </row>
    <row r="7" spans="1:6" x14ac:dyDescent="0.25">
      <c r="A7" s="14" t="s">
        <v>0</v>
      </c>
      <c r="B7" s="14" t="s">
        <v>68</v>
      </c>
      <c r="C7" s="14" t="s">
        <v>4</v>
      </c>
      <c r="D7" s="14" t="s">
        <v>1</v>
      </c>
      <c r="E7" s="14" t="s">
        <v>65</v>
      </c>
      <c r="F7" s="14" t="s">
        <v>66</v>
      </c>
    </row>
    <row r="8" spans="1:6" x14ac:dyDescent="0.25">
      <c r="A8" s="14">
        <v>1</v>
      </c>
      <c r="B8" s="3" t="s">
        <v>50</v>
      </c>
      <c r="C8" s="14"/>
      <c r="D8" s="14"/>
      <c r="E8" s="14"/>
      <c r="F8" s="14"/>
    </row>
    <row r="9" spans="1:6" ht="51" x14ac:dyDescent="0.25">
      <c r="A9" s="15">
        <v>1.01</v>
      </c>
      <c r="B9" s="16" t="s">
        <v>45</v>
      </c>
      <c r="C9" s="15" t="s">
        <v>2</v>
      </c>
      <c r="D9" s="15">
        <v>4</v>
      </c>
      <c r="E9" s="17"/>
      <c r="F9" s="17"/>
    </row>
    <row r="10" spans="1:6" ht="51" x14ac:dyDescent="0.25">
      <c r="A10" s="15">
        <v>1.02</v>
      </c>
      <c r="B10" s="16" t="s">
        <v>46</v>
      </c>
      <c r="C10" s="15" t="s">
        <v>2</v>
      </c>
      <c r="D10" s="15">
        <v>4</v>
      </c>
      <c r="E10" s="17"/>
      <c r="F10" s="17"/>
    </row>
    <row r="11" spans="1:6" ht="76.5" x14ac:dyDescent="0.25">
      <c r="A11" s="15">
        <v>1.03</v>
      </c>
      <c r="B11" s="16" t="s">
        <v>47</v>
      </c>
      <c r="C11" s="15" t="s">
        <v>2</v>
      </c>
      <c r="D11" s="15">
        <v>4</v>
      </c>
      <c r="E11" s="17"/>
      <c r="F11" s="17"/>
    </row>
    <row r="12" spans="1:6" ht="76.5" x14ac:dyDescent="0.25">
      <c r="A12" s="15">
        <v>1.04</v>
      </c>
      <c r="B12" s="16" t="s">
        <v>6</v>
      </c>
      <c r="C12" s="15" t="s">
        <v>2</v>
      </c>
      <c r="D12" s="15">
        <v>1</v>
      </c>
      <c r="E12" s="17"/>
      <c r="F12" s="17"/>
    </row>
    <row r="13" spans="1:6" ht="102" x14ac:dyDescent="0.25">
      <c r="A13" s="15">
        <v>1.05</v>
      </c>
      <c r="B13" s="16" t="s">
        <v>20</v>
      </c>
      <c r="C13" s="15" t="s">
        <v>2</v>
      </c>
      <c r="D13" s="15">
        <v>40</v>
      </c>
      <c r="E13" s="17"/>
      <c r="F13" s="17"/>
    </row>
    <row r="14" spans="1:6" ht="102" x14ac:dyDescent="0.25">
      <c r="A14" s="15">
        <v>1.06</v>
      </c>
      <c r="B14" s="16" t="s">
        <v>69</v>
      </c>
      <c r="C14" s="15" t="s">
        <v>2</v>
      </c>
      <c r="D14" s="15">
        <v>43</v>
      </c>
      <c r="E14" s="17"/>
      <c r="F14" s="17"/>
    </row>
    <row r="15" spans="1:6" ht="25.5" x14ac:dyDescent="0.25">
      <c r="A15" s="15">
        <v>1.07</v>
      </c>
      <c r="B15" s="16" t="s">
        <v>44</v>
      </c>
      <c r="C15" s="15" t="s">
        <v>7</v>
      </c>
      <c r="D15" s="15">
        <v>80</v>
      </c>
      <c r="E15" s="17"/>
      <c r="F15" s="17"/>
    </row>
    <row r="16" spans="1:6" ht="25.5" x14ac:dyDescent="0.25">
      <c r="A16" s="15">
        <v>1.08</v>
      </c>
      <c r="B16" s="16" t="s">
        <v>21</v>
      </c>
      <c r="C16" s="15" t="s">
        <v>7</v>
      </c>
      <c r="D16" s="15">
        <v>80</v>
      </c>
      <c r="E16" s="17"/>
      <c r="F16" s="17"/>
    </row>
    <row r="17" spans="1:13" ht="76.5" x14ac:dyDescent="0.25">
      <c r="A17" s="15">
        <v>1.0900000000000001</v>
      </c>
      <c r="B17" s="16" t="s">
        <v>8</v>
      </c>
      <c r="C17" s="15" t="s">
        <v>2</v>
      </c>
      <c r="D17" s="15">
        <v>4</v>
      </c>
      <c r="E17" s="18"/>
      <c r="F17" s="17"/>
    </row>
    <row r="18" spans="1:13" ht="25.5" x14ac:dyDescent="0.25">
      <c r="A18" s="15">
        <v>1.1000000000000001</v>
      </c>
      <c r="B18" s="16" t="s">
        <v>48</v>
      </c>
      <c r="C18" s="15" t="s">
        <v>2</v>
      </c>
      <c r="D18" s="15">
        <v>4</v>
      </c>
      <c r="E18" s="17"/>
      <c r="F18" s="17"/>
    </row>
    <row r="19" spans="1:13" ht="51" x14ac:dyDescent="0.25">
      <c r="A19" s="15">
        <v>1.1100000000000001</v>
      </c>
      <c r="B19" s="16" t="s">
        <v>9</v>
      </c>
      <c r="C19" s="15" t="s">
        <v>2</v>
      </c>
      <c r="D19" s="15">
        <v>4</v>
      </c>
      <c r="E19" s="18"/>
      <c r="F19" s="17"/>
    </row>
    <row r="20" spans="1:13" ht="25.5" x14ac:dyDescent="0.25">
      <c r="A20" s="15">
        <v>1.1200000000000001</v>
      </c>
      <c r="B20" s="16" t="s">
        <v>49</v>
      </c>
      <c r="C20" s="15" t="s">
        <v>2</v>
      </c>
      <c r="D20" s="15">
        <v>4</v>
      </c>
      <c r="E20" s="17"/>
      <c r="F20" s="17"/>
    </row>
    <row r="21" spans="1:13" ht="25.5" x14ac:dyDescent="0.25">
      <c r="A21" s="15">
        <v>1.1299999999999999</v>
      </c>
      <c r="B21" s="16" t="s">
        <v>5</v>
      </c>
      <c r="C21" s="15" t="s">
        <v>7</v>
      </c>
      <c r="D21" s="15">
        <v>140</v>
      </c>
      <c r="E21" s="17"/>
      <c r="F21" s="17"/>
    </row>
    <row r="22" spans="1:13" ht="51" x14ac:dyDescent="0.25">
      <c r="A22" s="15">
        <v>1.1399999999999999</v>
      </c>
      <c r="B22" s="16" t="s">
        <v>10</v>
      </c>
      <c r="C22" s="15" t="s">
        <v>7</v>
      </c>
      <c r="D22" s="15">
        <v>90</v>
      </c>
      <c r="E22" s="17"/>
      <c r="F22" s="17"/>
    </row>
    <row r="23" spans="1:13" ht="25.5" x14ac:dyDescent="0.25">
      <c r="A23" s="15">
        <v>1.1499999999999999</v>
      </c>
      <c r="B23" s="16" t="s">
        <v>11</v>
      </c>
      <c r="C23" s="15" t="s">
        <v>2</v>
      </c>
      <c r="D23" s="15">
        <v>1</v>
      </c>
      <c r="E23" s="18"/>
      <c r="F23" s="17"/>
    </row>
    <row r="24" spans="1:13" x14ac:dyDescent="0.25">
      <c r="A24" s="15">
        <v>1.1599999999999999</v>
      </c>
      <c r="B24" s="16" t="s">
        <v>53</v>
      </c>
      <c r="C24" s="15" t="s">
        <v>12</v>
      </c>
      <c r="D24" s="15">
        <v>1</v>
      </c>
      <c r="E24" s="18"/>
      <c r="F24" s="17"/>
    </row>
    <row r="25" spans="1:13" ht="38.25" x14ac:dyDescent="0.25">
      <c r="A25" s="15">
        <v>1.17</v>
      </c>
      <c r="B25" s="19" t="s">
        <v>42</v>
      </c>
      <c r="C25" s="15" t="s">
        <v>2</v>
      </c>
      <c r="D25" s="15">
        <v>1</v>
      </c>
      <c r="E25" s="20"/>
      <c r="F25" s="17"/>
    </row>
    <row r="26" spans="1:13" ht="38.25" x14ac:dyDescent="0.25">
      <c r="A26" s="15">
        <v>1.18</v>
      </c>
      <c r="B26" s="16" t="s">
        <v>52</v>
      </c>
      <c r="C26" s="15" t="s">
        <v>2</v>
      </c>
      <c r="D26" s="15">
        <v>2</v>
      </c>
      <c r="E26" s="18"/>
      <c r="F26" s="17"/>
      <c r="I26" s="4">
        <f>2300000-E26</f>
        <v>2300000</v>
      </c>
      <c r="J26" s="5"/>
      <c r="K26" s="5"/>
      <c r="L26" s="5"/>
      <c r="M26" s="5"/>
    </row>
    <row r="27" spans="1:13" x14ac:dyDescent="0.25">
      <c r="A27" s="15">
        <v>1.19</v>
      </c>
      <c r="B27" s="16" t="s">
        <v>55</v>
      </c>
      <c r="C27" s="15" t="s">
        <v>56</v>
      </c>
      <c r="D27" s="15">
        <v>64</v>
      </c>
      <c r="E27" s="18"/>
      <c r="F27" s="17"/>
      <c r="I27" s="4"/>
      <c r="J27" s="5"/>
      <c r="K27" s="5"/>
      <c r="L27" s="5"/>
      <c r="M27" s="5"/>
    </row>
    <row r="28" spans="1:13" ht="25.5" x14ac:dyDescent="0.25">
      <c r="A28" s="44" t="s">
        <v>13</v>
      </c>
      <c r="B28" s="16" t="s">
        <v>57</v>
      </c>
      <c r="C28" s="15" t="s">
        <v>54</v>
      </c>
      <c r="D28" s="21">
        <v>120</v>
      </c>
      <c r="E28" s="18"/>
      <c r="F28" s="17"/>
      <c r="I28" s="5"/>
      <c r="J28" s="5"/>
      <c r="K28" s="5"/>
      <c r="L28" s="5">
        <f>1021000/8500</f>
        <v>120.11764705882354</v>
      </c>
      <c r="M28" s="5"/>
    </row>
    <row r="29" spans="1:13" x14ac:dyDescent="0.25">
      <c r="A29" s="15">
        <v>1.21</v>
      </c>
      <c r="B29" s="16" t="s">
        <v>62</v>
      </c>
      <c r="C29" s="15" t="s">
        <v>12</v>
      </c>
      <c r="D29" s="21">
        <v>1</v>
      </c>
      <c r="E29" s="18"/>
      <c r="F29" s="17"/>
      <c r="I29" s="5"/>
      <c r="J29" s="5"/>
      <c r="K29" s="5"/>
      <c r="L29" s="5"/>
      <c r="M29" s="5"/>
    </row>
    <row r="30" spans="1:13" x14ac:dyDescent="0.25">
      <c r="A30" s="15"/>
      <c r="B30" s="22" t="s">
        <v>41</v>
      </c>
      <c r="C30" s="14"/>
      <c r="D30" s="14"/>
      <c r="E30" s="23"/>
      <c r="F30" s="23"/>
      <c r="I30" s="5"/>
      <c r="J30" s="5"/>
      <c r="K30" s="5"/>
      <c r="L30" s="5"/>
      <c r="M30" s="5"/>
    </row>
    <row r="31" spans="1:13" x14ac:dyDescent="0.25">
      <c r="A31" s="14">
        <v>2</v>
      </c>
      <c r="B31" s="42" t="s">
        <v>51</v>
      </c>
      <c r="C31" s="14"/>
      <c r="D31" s="14"/>
      <c r="E31" s="23"/>
      <c r="F31" s="23"/>
      <c r="I31" s="5"/>
      <c r="J31" s="5"/>
      <c r="K31" s="5"/>
      <c r="L31" s="5"/>
      <c r="M31" s="5"/>
    </row>
    <row r="32" spans="1:13" ht="38.25" x14ac:dyDescent="0.25">
      <c r="A32" s="15">
        <v>2.0099999999999998</v>
      </c>
      <c r="B32" s="16" t="s">
        <v>3</v>
      </c>
      <c r="C32" s="15" t="s">
        <v>2</v>
      </c>
      <c r="D32" s="15">
        <v>1</v>
      </c>
      <c r="E32" s="20"/>
      <c r="F32" s="17"/>
      <c r="I32" s="5"/>
      <c r="J32" s="5"/>
      <c r="K32" s="5"/>
      <c r="L32" s="6"/>
      <c r="M32" s="5"/>
    </row>
    <row r="33" spans="1:13" ht="76.5" x14ac:dyDescent="0.25">
      <c r="A33" s="15">
        <v>2.02</v>
      </c>
      <c r="B33" s="16" t="s">
        <v>22</v>
      </c>
      <c r="C33" s="15" t="s">
        <v>2</v>
      </c>
      <c r="D33" s="15">
        <v>60</v>
      </c>
      <c r="E33" s="17"/>
      <c r="F33" s="17"/>
      <c r="I33" s="5"/>
      <c r="J33" s="5"/>
      <c r="K33" s="5"/>
      <c r="L33" s="5"/>
      <c r="M33" s="5"/>
    </row>
    <row r="34" spans="1:13" ht="76.5" x14ac:dyDescent="0.25">
      <c r="A34" s="15">
        <v>2.0299999999999998</v>
      </c>
      <c r="B34" s="16" t="s">
        <v>15</v>
      </c>
      <c r="C34" s="15" t="s">
        <v>2</v>
      </c>
      <c r="D34" s="15">
        <v>6</v>
      </c>
      <c r="E34" s="17"/>
      <c r="F34" s="17"/>
    </row>
    <row r="35" spans="1:13" ht="25.5" x14ac:dyDescent="0.25">
      <c r="A35" s="15">
        <v>2.04</v>
      </c>
      <c r="B35" s="19" t="s">
        <v>16</v>
      </c>
      <c r="C35" s="15" t="s">
        <v>7</v>
      </c>
      <c r="D35" s="15">
        <v>2135</v>
      </c>
      <c r="E35" s="17"/>
      <c r="F35" s="17"/>
    </row>
    <row r="36" spans="1:13" ht="25.5" x14ac:dyDescent="0.25">
      <c r="A36" s="15">
        <v>2.0499999999999998</v>
      </c>
      <c r="B36" s="19" t="s">
        <v>17</v>
      </c>
      <c r="C36" s="24" t="s">
        <v>2</v>
      </c>
      <c r="D36" s="15">
        <v>72</v>
      </c>
      <c r="E36" s="25"/>
      <c r="F36" s="17"/>
    </row>
    <row r="37" spans="1:13" ht="25.5" x14ac:dyDescent="0.25">
      <c r="A37" s="15">
        <v>2.06</v>
      </c>
      <c r="B37" s="19" t="s">
        <v>18</v>
      </c>
      <c r="C37" s="15" t="s">
        <v>2</v>
      </c>
      <c r="D37" s="15">
        <v>72</v>
      </c>
      <c r="E37" s="25"/>
      <c r="F37" s="17"/>
      <c r="I37" s="7"/>
    </row>
    <row r="38" spans="1:13" x14ac:dyDescent="0.25">
      <c r="A38" s="15">
        <v>2.0699999999999998</v>
      </c>
      <c r="B38" s="16" t="s">
        <v>14</v>
      </c>
      <c r="C38" s="15" t="s">
        <v>2</v>
      </c>
      <c r="D38" s="15">
        <v>72</v>
      </c>
      <c r="E38" s="18"/>
      <c r="F38" s="17"/>
    </row>
    <row r="39" spans="1:13" x14ac:dyDescent="0.25">
      <c r="A39" s="15"/>
      <c r="B39" s="41" t="s">
        <v>60</v>
      </c>
      <c r="C39" s="15"/>
      <c r="D39" s="15"/>
      <c r="E39" s="25"/>
      <c r="F39" s="23"/>
    </row>
    <row r="40" spans="1:13" ht="25.5" x14ac:dyDescent="0.25">
      <c r="A40" s="27">
        <v>3</v>
      </c>
      <c r="B40" s="43" t="s">
        <v>61</v>
      </c>
      <c r="C40" s="28"/>
      <c r="D40" s="29"/>
      <c r="E40" s="30"/>
      <c r="F40" s="30"/>
    </row>
    <row r="41" spans="1:13" x14ac:dyDescent="0.25">
      <c r="A41" s="15">
        <v>3.01</v>
      </c>
      <c r="B41" s="19" t="s">
        <v>23</v>
      </c>
      <c r="C41" s="31" t="s">
        <v>2</v>
      </c>
      <c r="D41" s="31">
        <v>4</v>
      </c>
      <c r="E41" s="32"/>
      <c r="F41" s="17"/>
    </row>
    <row r="42" spans="1:13" ht="25.5" x14ac:dyDescent="0.25">
      <c r="A42" s="15">
        <v>3.02</v>
      </c>
      <c r="B42" s="19" t="s">
        <v>24</v>
      </c>
      <c r="C42" s="31" t="s">
        <v>2</v>
      </c>
      <c r="D42" s="31">
        <v>4</v>
      </c>
      <c r="E42" s="32"/>
      <c r="F42" s="17"/>
    </row>
    <row r="43" spans="1:13" x14ac:dyDescent="0.25">
      <c r="A43" s="15">
        <v>3.03</v>
      </c>
      <c r="B43" s="33" t="s">
        <v>25</v>
      </c>
      <c r="C43" s="31" t="s">
        <v>7</v>
      </c>
      <c r="D43" s="31">
        <v>130</v>
      </c>
      <c r="E43" s="32"/>
      <c r="F43" s="17"/>
    </row>
    <row r="44" spans="1:13" x14ac:dyDescent="0.25">
      <c r="A44" s="15">
        <v>3.04</v>
      </c>
      <c r="B44" s="19" t="s">
        <v>43</v>
      </c>
      <c r="C44" s="31" t="s">
        <v>7</v>
      </c>
      <c r="D44" s="31">
        <v>100</v>
      </c>
      <c r="E44" s="32"/>
      <c r="F44" s="17"/>
    </row>
    <row r="45" spans="1:13" x14ac:dyDescent="0.25">
      <c r="A45" s="15">
        <v>3.05</v>
      </c>
      <c r="B45" s="19" t="s">
        <v>26</v>
      </c>
      <c r="C45" s="31" t="s">
        <v>2</v>
      </c>
      <c r="D45" s="31">
        <v>60</v>
      </c>
      <c r="E45" s="32"/>
      <c r="F45" s="17"/>
    </row>
    <row r="46" spans="1:13" x14ac:dyDescent="0.25">
      <c r="A46" s="15">
        <v>3.06</v>
      </c>
      <c r="B46" s="19" t="s">
        <v>27</v>
      </c>
      <c r="C46" s="31" t="s">
        <v>2</v>
      </c>
      <c r="D46" s="34">
        <v>12</v>
      </c>
      <c r="E46" s="32"/>
      <c r="F46" s="17"/>
    </row>
    <row r="47" spans="1:13" x14ac:dyDescent="0.25">
      <c r="A47" s="15">
        <v>3.07</v>
      </c>
      <c r="B47" s="19" t="s">
        <v>28</v>
      </c>
      <c r="C47" s="31" t="s">
        <v>2</v>
      </c>
      <c r="D47" s="34">
        <v>12</v>
      </c>
      <c r="E47" s="32"/>
      <c r="F47" s="17"/>
    </row>
    <row r="48" spans="1:13" x14ac:dyDescent="0.25">
      <c r="A48" s="15">
        <v>3.08</v>
      </c>
      <c r="B48" s="19" t="s">
        <v>29</v>
      </c>
      <c r="C48" s="31" t="s">
        <v>2</v>
      </c>
      <c r="D48" s="31">
        <v>4</v>
      </c>
      <c r="E48" s="32"/>
      <c r="F48" s="17"/>
    </row>
    <row r="49" spans="1:12" x14ac:dyDescent="0.25">
      <c r="A49" s="15">
        <v>3.09</v>
      </c>
      <c r="B49" s="19" t="s">
        <v>30</v>
      </c>
      <c r="C49" s="31" t="s">
        <v>2</v>
      </c>
      <c r="D49" s="31">
        <v>2</v>
      </c>
      <c r="E49" s="32"/>
      <c r="F49" s="17"/>
    </row>
    <row r="50" spans="1:12" x14ac:dyDescent="0.25">
      <c r="A50" s="44" t="s">
        <v>40</v>
      </c>
      <c r="B50" s="19" t="s">
        <v>31</v>
      </c>
      <c r="C50" s="31" t="s">
        <v>2</v>
      </c>
      <c r="D50" s="31">
        <v>4</v>
      </c>
      <c r="E50" s="32"/>
      <c r="F50" s="17"/>
    </row>
    <row r="51" spans="1:12" x14ac:dyDescent="0.25">
      <c r="A51" s="15">
        <v>3.11</v>
      </c>
      <c r="B51" s="33" t="s">
        <v>32</v>
      </c>
      <c r="C51" s="31" t="s">
        <v>2</v>
      </c>
      <c r="D51" s="31">
        <v>8</v>
      </c>
      <c r="E51" s="32"/>
      <c r="F51" s="17"/>
    </row>
    <row r="52" spans="1:12" x14ac:dyDescent="0.25">
      <c r="A52" s="15">
        <v>3.12</v>
      </c>
      <c r="B52" s="19" t="s">
        <v>33</v>
      </c>
      <c r="C52" s="31" t="s">
        <v>2</v>
      </c>
      <c r="D52" s="31">
        <v>8</v>
      </c>
      <c r="E52" s="32"/>
      <c r="F52" s="17"/>
    </row>
    <row r="53" spans="1:12" ht="25.5" x14ac:dyDescent="0.25">
      <c r="A53" s="15">
        <v>3.13</v>
      </c>
      <c r="B53" s="19" t="s">
        <v>34</v>
      </c>
      <c r="C53" s="31" t="s">
        <v>2</v>
      </c>
      <c r="D53" s="31">
        <v>16</v>
      </c>
      <c r="E53" s="32"/>
      <c r="F53" s="17"/>
      <c r="J53" s="8"/>
      <c r="K53" s="8"/>
      <c r="L53" s="8"/>
    </row>
    <row r="54" spans="1:12" ht="25.5" x14ac:dyDescent="0.25">
      <c r="A54" s="15">
        <v>3.14</v>
      </c>
      <c r="B54" s="19" t="s">
        <v>35</v>
      </c>
      <c r="C54" s="31" t="s">
        <v>19</v>
      </c>
      <c r="D54" s="31">
        <v>2</v>
      </c>
      <c r="E54" s="32"/>
      <c r="F54" s="17"/>
      <c r="J54" s="8"/>
      <c r="K54" s="9"/>
      <c r="L54" s="8"/>
    </row>
    <row r="55" spans="1:12" ht="38.25" x14ac:dyDescent="0.25">
      <c r="A55" s="15">
        <v>3.15</v>
      </c>
      <c r="B55" s="19" t="s">
        <v>85</v>
      </c>
      <c r="C55" s="31" t="s">
        <v>7</v>
      </c>
      <c r="D55" s="31">
        <v>140</v>
      </c>
      <c r="E55" s="32"/>
      <c r="F55" s="17"/>
      <c r="J55" s="8"/>
      <c r="K55" s="9"/>
      <c r="L55" s="8"/>
    </row>
    <row r="56" spans="1:12" x14ac:dyDescent="0.25">
      <c r="A56" s="15"/>
      <c r="B56" s="45" t="s">
        <v>41</v>
      </c>
      <c r="C56" s="28"/>
      <c r="D56" s="28"/>
      <c r="E56" s="35"/>
      <c r="F56" s="35"/>
      <c r="J56" s="8"/>
      <c r="K56" s="9"/>
      <c r="L56" s="8"/>
    </row>
    <row r="57" spans="1:12" x14ac:dyDescent="0.25">
      <c r="A57" s="14">
        <v>4</v>
      </c>
      <c r="B57" s="26" t="s">
        <v>78</v>
      </c>
      <c r="C57" s="31"/>
      <c r="D57" s="31"/>
      <c r="E57" s="32"/>
      <c r="F57" s="17"/>
      <c r="J57" s="8"/>
      <c r="K57" s="9"/>
      <c r="L57" s="8"/>
    </row>
    <row r="58" spans="1:12" x14ac:dyDescent="0.25">
      <c r="A58" s="15">
        <v>4.01</v>
      </c>
      <c r="B58" s="19" t="s">
        <v>70</v>
      </c>
      <c r="C58" s="31" t="s">
        <v>71</v>
      </c>
      <c r="D58" s="31">
        <v>360</v>
      </c>
      <c r="E58" s="32"/>
      <c r="F58" s="17"/>
      <c r="J58" s="8"/>
      <c r="K58" s="9"/>
      <c r="L58" s="8"/>
    </row>
    <row r="59" spans="1:12" ht="25.5" x14ac:dyDescent="0.25">
      <c r="A59" s="15">
        <v>4.0199999999999996</v>
      </c>
      <c r="B59" s="19" t="s">
        <v>81</v>
      </c>
      <c r="C59" s="31" t="s">
        <v>71</v>
      </c>
      <c r="D59" s="31">
        <v>360</v>
      </c>
      <c r="E59" s="32"/>
      <c r="F59" s="17"/>
      <c r="J59" s="8"/>
      <c r="K59" s="9"/>
      <c r="L59" s="8"/>
    </row>
    <row r="60" spans="1:12" x14ac:dyDescent="0.25">
      <c r="A60" s="15">
        <v>4.03</v>
      </c>
      <c r="B60" s="19" t="s">
        <v>72</v>
      </c>
      <c r="C60" s="31" t="s">
        <v>4</v>
      </c>
      <c r="D60" s="31">
        <v>4</v>
      </c>
      <c r="E60" s="32"/>
      <c r="F60" s="17"/>
      <c r="J60" s="8"/>
      <c r="K60" s="9"/>
      <c r="L60" s="8"/>
    </row>
    <row r="61" spans="1:12" x14ac:dyDescent="0.25">
      <c r="A61" s="15">
        <v>4.04</v>
      </c>
      <c r="B61" s="19" t="s">
        <v>58</v>
      </c>
      <c r="C61" s="31" t="s">
        <v>4</v>
      </c>
      <c r="D61" s="31">
        <v>4</v>
      </c>
      <c r="E61" s="32"/>
      <c r="F61" s="17"/>
      <c r="J61" s="8"/>
      <c r="K61" s="9"/>
      <c r="L61" s="8"/>
    </row>
    <row r="62" spans="1:12" x14ac:dyDescent="0.25">
      <c r="A62" s="15">
        <v>4.05</v>
      </c>
      <c r="B62" s="19" t="s">
        <v>59</v>
      </c>
      <c r="C62" s="31" t="s">
        <v>4</v>
      </c>
      <c r="D62" s="31">
        <v>38</v>
      </c>
      <c r="E62" s="32"/>
      <c r="F62" s="17"/>
      <c r="J62" s="8"/>
      <c r="K62" s="9"/>
      <c r="L62" s="8"/>
    </row>
    <row r="63" spans="1:12" ht="38.25" x14ac:dyDescent="0.25">
      <c r="A63" s="15">
        <v>4.0599999999999996</v>
      </c>
      <c r="B63" s="19" t="s">
        <v>83</v>
      </c>
      <c r="C63" s="31" t="s">
        <v>73</v>
      </c>
      <c r="D63" s="31">
        <v>108</v>
      </c>
      <c r="E63" s="32"/>
      <c r="F63" s="17"/>
      <c r="J63" s="8"/>
      <c r="K63" s="9"/>
      <c r="L63" s="8"/>
    </row>
    <row r="64" spans="1:12" ht="25.5" x14ac:dyDescent="0.25">
      <c r="A64" s="15">
        <v>4.07</v>
      </c>
      <c r="B64" s="19" t="s">
        <v>74</v>
      </c>
      <c r="C64" s="31" t="s">
        <v>4</v>
      </c>
      <c r="D64" s="31">
        <v>120</v>
      </c>
      <c r="E64" s="32"/>
      <c r="F64" s="17"/>
      <c r="J64" s="8"/>
      <c r="K64" s="9"/>
      <c r="L64" s="8"/>
    </row>
    <row r="65" spans="1:12" ht="25.5" x14ac:dyDescent="0.25">
      <c r="A65" s="15">
        <v>4.08</v>
      </c>
      <c r="B65" s="19" t="s">
        <v>82</v>
      </c>
      <c r="C65" s="31" t="s">
        <v>4</v>
      </c>
      <c r="D65" s="31">
        <v>5</v>
      </c>
      <c r="E65" s="32"/>
      <c r="F65" s="17"/>
      <c r="J65" s="8"/>
      <c r="K65" s="9"/>
      <c r="L65" s="8"/>
    </row>
    <row r="66" spans="1:12" ht="25.5" x14ac:dyDescent="0.25">
      <c r="A66" s="15">
        <v>4.09</v>
      </c>
      <c r="B66" s="19" t="s">
        <v>84</v>
      </c>
      <c r="C66" s="31" t="s">
        <v>71</v>
      </c>
      <c r="D66" s="31">
        <v>9</v>
      </c>
      <c r="E66" s="32"/>
      <c r="F66" s="17"/>
      <c r="J66" s="8"/>
      <c r="K66" s="9"/>
      <c r="L66" s="8"/>
    </row>
    <row r="67" spans="1:12" x14ac:dyDescent="0.25">
      <c r="A67" s="44" t="s">
        <v>87</v>
      </c>
      <c r="B67" s="19" t="s">
        <v>75</v>
      </c>
      <c r="C67" s="31" t="s">
        <v>4</v>
      </c>
      <c r="D67" s="31">
        <v>38</v>
      </c>
      <c r="E67" s="32"/>
      <c r="F67" s="17"/>
      <c r="J67" s="8"/>
      <c r="K67" s="9"/>
      <c r="L67" s="8"/>
    </row>
    <row r="68" spans="1:12" x14ac:dyDescent="0.25">
      <c r="A68" s="15">
        <v>4.1100000000000003</v>
      </c>
      <c r="B68" s="19" t="s">
        <v>76</v>
      </c>
      <c r="C68" s="31" t="s">
        <v>4</v>
      </c>
      <c r="D68" s="31">
        <v>2</v>
      </c>
      <c r="E68" s="32"/>
      <c r="F68" s="17"/>
      <c r="J68" s="8"/>
      <c r="K68" s="9"/>
      <c r="L68" s="8"/>
    </row>
    <row r="69" spans="1:12" ht="25.5" x14ac:dyDescent="0.25">
      <c r="A69" s="15">
        <v>4.12</v>
      </c>
      <c r="B69" s="19" t="s">
        <v>77</v>
      </c>
      <c r="C69" s="31" t="s">
        <v>4</v>
      </c>
      <c r="D69" s="31">
        <v>3</v>
      </c>
      <c r="E69" s="32"/>
      <c r="F69" s="17"/>
      <c r="J69" s="8"/>
      <c r="K69" s="9"/>
      <c r="L69" s="8"/>
    </row>
    <row r="70" spans="1:12" x14ac:dyDescent="0.25">
      <c r="A70" s="15"/>
      <c r="B70" s="45" t="s">
        <v>41</v>
      </c>
      <c r="C70" s="31"/>
      <c r="D70" s="31"/>
      <c r="E70" s="32"/>
      <c r="F70" s="23"/>
      <c r="J70" s="8"/>
      <c r="K70" s="9"/>
      <c r="L70" s="8"/>
    </row>
    <row r="71" spans="1:12" x14ac:dyDescent="0.25">
      <c r="A71" s="15"/>
      <c r="B71" s="19"/>
      <c r="C71" s="31"/>
      <c r="D71" s="31"/>
      <c r="E71" s="32"/>
      <c r="F71" s="17"/>
      <c r="J71" s="8"/>
      <c r="K71" s="9"/>
      <c r="L71" s="8"/>
    </row>
    <row r="72" spans="1:12" x14ac:dyDescent="0.25">
      <c r="A72" s="15"/>
      <c r="B72" s="3" t="s">
        <v>36</v>
      </c>
      <c r="C72" s="15"/>
      <c r="D72" s="15"/>
      <c r="E72" s="17"/>
      <c r="F72" s="23"/>
      <c r="J72" s="8"/>
      <c r="K72" s="9"/>
      <c r="L72" s="8"/>
    </row>
    <row r="73" spans="1:12" x14ac:dyDescent="0.25">
      <c r="A73" s="15"/>
      <c r="B73" s="46" t="s">
        <v>79</v>
      </c>
      <c r="C73" s="36">
        <v>0.17</v>
      </c>
      <c r="D73" s="15"/>
      <c r="E73" s="17"/>
      <c r="F73" s="17"/>
      <c r="J73" s="8"/>
      <c r="K73" s="9"/>
      <c r="L73" s="8"/>
    </row>
    <row r="74" spans="1:12" x14ac:dyDescent="0.25">
      <c r="A74" s="15"/>
      <c r="B74" s="46" t="s">
        <v>37</v>
      </c>
      <c r="C74" s="36">
        <v>0.05</v>
      </c>
      <c r="D74" s="15"/>
      <c r="E74" s="17"/>
      <c r="F74" s="17"/>
      <c r="J74" s="8"/>
      <c r="K74" s="9"/>
      <c r="L74" s="8"/>
    </row>
    <row r="75" spans="1:12" x14ac:dyDescent="0.25">
      <c r="A75" s="15"/>
      <c r="B75" s="46" t="s">
        <v>80</v>
      </c>
      <c r="C75" s="36">
        <v>0.03</v>
      </c>
      <c r="D75" s="15"/>
      <c r="E75" s="17"/>
      <c r="F75" s="17"/>
      <c r="J75" s="8"/>
      <c r="K75" s="9"/>
      <c r="L75" s="8"/>
    </row>
    <row r="76" spans="1:12" x14ac:dyDescent="0.25">
      <c r="A76" s="15"/>
      <c r="B76" s="37" t="s">
        <v>38</v>
      </c>
      <c r="C76" s="38">
        <v>0.25</v>
      </c>
      <c r="D76" s="15"/>
      <c r="E76" s="17"/>
      <c r="F76" s="23"/>
      <c r="J76" s="8"/>
      <c r="K76" s="9"/>
      <c r="L76" s="8"/>
    </row>
    <row r="77" spans="1:12" x14ac:dyDescent="0.25">
      <c r="A77" s="15"/>
      <c r="B77" s="47" t="s">
        <v>39</v>
      </c>
      <c r="C77" s="48">
        <v>0.19</v>
      </c>
      <c r="D77" s="15"/>
      <c r="E77" s="17"/>
      <c r="F77" s="17"/>
      <c r="J77" s="8"/>
      <c r="K77" s="9"/>
      <c r="L77" s="8"/>
    </row>
    <row r="78" spans="1:12" x14ac:dyDescent="0.25">
      <c r="A78" s="15"/>
      <c r="B78" s="39" t="s">
        <v>89</v>
      </c>
      <c r="C78" s="15"/>
      <c r="D78" s="40"/>
      <c r="E78" s="17"/>
      <c r="F78" s="23"/>
      <c r="H78" s="10"/>
      <c r="J78" s="8"/>
      <c r="K78" s="9"/>
      <c r="L78" s="8"/>
    </row>
    <row r="79" spans="1:12" x14ac:dyDescent="0.25">
      <c r="J79" s="8"/>
      <c r="K79" s="9"/>
      <c r="L79" s="8"/>
    </row>
    <row r="80" spans="1:12" ht="21.75" customHeight="1" x14ac:dyDescent="0.25">
      <c r="A80" s="11"/>
      <c r="B80" s="11"/>
      <c r="C80" s="11"/>
      <c r="D80" s="11"/>
      <c r="E80" s="11"/>
      <c r="F80" s="11"/>
      <c r="H80" s="10"/>
    </row>
    <row r="81" spans="1:8" ht="14.25" customHeight="1" x14ac:dyDescent="0.25">
      <c r="A81" s="11"/>
      <c r="B81" s="11"/>
      <c r="C81" s="11"/>
      <c r="D81" s="11"/>
      <c r="E81" s="11"/>
      <c r="F81" s="11"/>
      <c r="H81" s="10"/>
    </row>
    <row r="82" spans="1:8" ht="6" customHeight="1" x14ac:dyDescent="0.25"/>
    <row r="84" spans="1:8" x14ac:dyDescent="0.25">
      <c r="B84" s="12"/>
      <c r="D84" s="8"/>
      <c r="E84" s="8"/>
      <c r="F84" s="8"/>
    </row>
    <row r="85" spans="1:8" x14ac:dyDescent="0.25">
      <c r="B85" s="1" t="s">
        <v>90</v>
      </c>
      <c r="C85" s="13"/>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VERIFICACION JURIDICA</vt:lpstr>
      <vt:lpstr>VERIFICACION TECNICA</vt:lpstr>
      <vt:lpstr>VTE</vt:lpstr>
      <vt:lpstr>CALIFICACION PERSONAL</vt:lpstr>
      <vt:lpstr>CORREC. ARITM. FACA</vt:lpstr>
      <vt:lpstr>PROPUESTA ECONOMICA</vt:lpstr>
      <vt:lpstr>'CALIFICACION PERSONAL'!Área_de_impresión</vt:lpstr>
      <vt:lpstr>'VERIFICACION JURIDICA'!Área_de_impresión</vt:lpstr>
      <vt:lpstr>'VERIFICACION TECNICA'!Área_de_impresión</vt:lpstr>
      <vt:lpstr>'CALIFICACION PERSONAL'!Títulos_a_imprimir</vt:lpstr>
      <vt:lpstr>'VERIFICACION JURIDICA'!Títulos_a_imprimir</vt:lpstr>
      <vt:lpstr>'VERIFICACION TECNICA'!Títulos_a_imprimir</vt:lpstr>
    </vt:vector>
  </TitlesOfParts>
  <Company>AmSavS Creation´s 2008</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Cristina</cp:lastModifiedBy>
  <cp:lastPrinted>2017-09-05T21:11:09Z</cp:lastPrinted>
  <dcterms:created xsi:type="dcterms:W3CDTF">2009-02-06T14:59:26Z</dcterms:created>
  <dcterms:modified xsi:type="dcterms:W3CDTF">2017-10-05T03:16:33Z</dcterms:modified>
</cp:coreProperties>
</file>